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88" yWindow="3252" windowWidth="23256" windowHeight="12456" activeTab="0"/>
  </bookViews>
  <sheets>
    <sheet name="Resumen Anexo" sheetId="1" r:id="rId1"/>
    <sheet name="Cartera" sheetId="2" r:id="rId2"/>
    <sheet name="I. Privadas" sheetId="3" r:id="rId3"/>
    <sheet name="Licitados" sheetId="4" r:id="rId4"/>
    <sheet name="Transacciones_Viales" sheetId="5" r:id="rId5"/>
    <sheet name="Transacciones_portico_mes" sheetId="6" r:id="rId6"/>
    <sheet name="TMD y Accidentes - Viales" sheetId="7" r:id="rId7"/>
    <sheet name="Aeropuerto" sheetId="8" r:id="rId8"/>
    <sheet name="Ed_Pública" sheetId="9" r:id="rId9"/>
  </sheets>
  <definedNames>
    <definedName name="_ftn1" localSheetId="5">'Transacciones_portico_mes'!#REF!</definedName>
    <definedName name="_ftnref1" localSheetId="5">'Transacciones_portico_mes'!$X$3</definedName>
    <definedName name="_xlnm.Print_Area" localSheetId="0">'Resumen Anexo'!$B$1:$Y$13</definedName>
    <definedName name="Universo_DEAF" localSheetId="8">#REF!</definedName>
    <definedName name="Universo_DEAF" localSheetId="5">#REF!</definedName>
    <definedName name="Universo_DEAF">#REF!</definedName>
  </definedNames>
  <calcPr fullCalcOnLoad="1"/>
</workbook>
</file>

<file path=xl/sharedStrings.xml><?xml version="1.0" encoding="utf-8"?>
<sst xmlns="http://schemas.openxmlformats.org/spreadsheetml/2006/main" count="1153" uniqueCount="278">
  <si>
    <t>Ruta 5</t>
  </si>
  <si>
    <t>Alternativa de Acceso a Iquique</t>
  </si>
  <si>
    <t>Concesión Vial Autopistas de la Región de Antofagasta</t>
  </si>
  <si>
    <t>La Serena - Vallenar</t>
  </si>
  <si>
    <t>Puerto Montt - Pargua</t>
  </si>
  <si>
    <t>Transversales</t>
  </si>
  <si>
    <t>Acceso Nor-Oriente a Santiago</t>
  </si>
  <si>
    <t>Acceso Norte a Concepción</t>
  </si>
  <si>
    <t>Autopista Santiago - San Antonio</t>
  </si>
  <si>
    <t xml:space="preserve">Camino Internacional, Ruta 60 Ch </t>
  </si>
  <si>
    <t>Camino Santiago - Colina - Los Andes</t>
  </si>
  <si>
    <t>Concesión Ruta 160 Tramo Tres Pinos - Acceso Norte a Coronel</t>
  </si>
  <si>
    <t>Interconexión Vial Santiago-Valparaíso-Viña del Mar</t>
  </si>
  <si>
    <t>Red Vial Litoral Central</t>
  </si>
  <si>
    <t>Ruta Interportuaria Talcahuano-Penco por Isla Rocuant</t>
  </si>
  <si>
    <t>Túnel El Melón</t>
  </si>
  <si>
    <t xml:space="preserve">Variante Melipilla </t>
  </si>
  <si>
    <t>Total general</t>
  </si>
  <si>
    <t>Urbanas</t>
  </si>
  <si>
    <t>Total Ruta 5</t>
  </si>
  <si>
    <t>Total Transversales</t>
  </si>
  <si>
    <t>Total Urbanas</t>
  </si>
  <si>
    <t>Autopista Concepción - Cabrero</t>
  </si>
  <si>
    <t>Vallenar - Caldera</t>
  </si>
  <si>
    <t>Los Vilos - La Serena</t>
  </si>
  <si>
    <t>Santiago - Los Vilos</t>
  </si>
  <si>
    <t>Talca - Chillán</t>
  </si>
  <si>
    <t>Chillán - Collipulli</t>
  </si>
  <si>
    <t>Collipulli-Temuco</t>
  </si>
  <si>
    <t>Temuco - Río Bueno</t>
  </si>
  <si>
    <t xml:space="preserve">Río Bueno - Puerto Montt </t>
  </si>
  <si>
    <t>Acceso Vial AMB</t>
  </si>
  <si>
    <t>Costanera Norte</t>
  </si>
  <si>
    <t>Túnel San Cristóbal</t>
  </si>
  <si>
    <t>Vespucio Norte</t>
  </si>
  <si>
    <t>Vespucio Sur</t>
  </si>
  <si>
    <t>Autopista Central</t>
  </si>
  <si>
    <t>Ciudad</t>
  </si>
  <si>
    <t>Arica</t>
  </si>
  <si>
    <t>Chacalluta</t>
  </si>
  <si>
    <t>Diego Aracena</t>
  </si>
  <si>
    <t>Iquique</t>
  </si>
  <si>
    <t>Antofagasta</t>
  </si>
  <si>
    <t>El Loa</t>
  </si>
  <si>
    <t>Calama</t>
  </si>
  <si>
    <t>La Florida</t>
  </si>
  <si>
    <t>La Serena</t>
  </si>
  <si>
    <t>Arturo Merino Benítez</t>
  </si>
  <si>
    <t>Santiago</t>
  </si>
  <si>
    <t>Carriel Sur</t>
  </si>
  <si>
    <t>Concepción</t>
  </si>
  <si>
    <t>Temuco</t>
  </si>
  <si>
    <t>El Tepual</t>
  </si>
  <si>
    <t>Puerto Montt</t>
  </si>
  <si>
    <t>Carlos Ibáñez del Campo</t>
  </si>
  <si>
    <t>Punta Arenas</t>
  </si>
  <si>
    <t>Aeropuerto Regional de Atacama</t>
  </si>
  <si>
    <t>Copiapó</t>
  </si>
  <si>
    <t>Ruta 5 - Pesados</t>
  </si>
  <si>
    <t>Aeropuerto</t>
  </si>
  <si>
    <t>Nombre Iniciativa</t>
  </si>
  <si>
    <t>Tipo Iniciativa</t>
  </si>
  <si>
    <t>Proyecto</t>
  </si>
  <si>
    <t xml:space="preserve">Tráfico de Pasajeros Internacional </t>
  </si>
  <si>
    <t>2016 I</t>
  </si>
  <si>
    <t>2016 II</t>
  </si>
  <si>
    <t>2016 III</t>
  </si>
  <si>
    <t>2016 IV</t>
  </si>
  <si>
    <t>2017 I</t>
  </si>
  <si>
    <t>Nuevo Aeropuerto de La Araucanía</t>
  </si>
  <si>
    <t>Total Internacional</t>
  </si>
  <si>
    <t>N°</t>
  </si>
  <si>
    <t>Con llamado a licitación</t>
  </si>
  <si>
    <t>Contrato</t>
  </si>
  <si>
    <t>Santiago-Talca y Acceso Sur a Santiago</t>
  </si>
  <si>
    <t>Re licitación Concesión Camino Nogales - Puchuncaví</t>
  </si>
  <si>
    <t>Autopistas Urbanas - Livianos</t>
  </si>
  <si>
    <t>Autopistas Urbanas - Pesados[1]</t>
  </si>
  <si>
    <t>Ruta 5 - Livianos</t>
  </si>
  <si>
    <t>Rutas Transversales - Livianos</t>
  </si>
  <si>
    <t>Rutas Transversales - Pesados</t>
  </si>
  <si>
    <t xml:space="preserve">Total General </t>
  </si>
  <si>
    <t xml:space="preserve">Tráfico de Pasajeros Nacionales </t>
  </si>
  <si>
    <t>Total Nacional</t>
  </si>
  <si>
    <t>Tráfico de Carga Nacionales (Kilos Salidos)</t>
  </si>
  <si>
    <t xml:space="preserve">Tráfico de Carga (Kilos) Internacional </t>
  </si>
  <si>
    <t>Tráfico de Pasajeros y Carga en Aeropuertos Concesionados</t>
  </si>
  <si>
    <t>Regresar</t>
  </si>
  <si>
    <t>2017 II</t>
  </si>
  <si>
    <t>Inversión estimada en UF</t>
  </si>
  <si>
    <t>2017 III</t>
  </si>
  <si>
    <t>Total</t>
  </si>
  <si>
    <t>Ruta G-66: Camino de La Fruta</t>
  </si>
  <si>
    <t>Proyectos en cartera</t>
  </si>
  <si>
    <t>TMD y Accidentes en concesiones viales</t>
  </si>
  <si>
    <t>Tráfico de pasajeros y carga en aeropuertos concesionados</t>
  </si>
  <si>
    <t>I</t>
  </si>
  <si>
    <t>II</t>
  </si>
  <si>
    <t>Vallenar-Caldera</t>
  </si>
  <si>
    <t>Los Vilos-La Serena</t>
  </si>
  <si>
    <t>Santiago-Los Vilos</t>
  </si>
  <si>
    <t>Talca-Chillán</t>
  </si>
  <si>
    <t>Chillán-Collipulli</t>
  </si>
  <si>
    <t>Temuco-Río Bueno</t>
  </si>
  <si>
    <t xml:space="preserve">Río Bueno-Puerto Montt </t>
  </si>
  <si>
    <t>Concesión Ruta 160 Tramo Tres Pinos-Acceso Norte a Coronel</t>
  </si>
  <si>
    <t>Re licitación Concesión Camino Nogales-Puchuncaví</t>
  </si>
  <si>
    <t>La Serena-Vallenar</t>
  </si>
  <si>
    <t>Puerto Montt-Pargua</t>
  </si>
  <si>
    <t>Autopista Concepción-Cabrero</t>
  </si>
  <si>
    <t>Camino Santiago-Colina-Los Andes</t>
  </si>
  <si>
    <t>Autopista Santiago-San Antonio (Ruta 78)</t>
  </si>
  <si>
    <t>Interconexión Vial Santiago-Valparaíso-Viña del Mar (Ruta 68)</t>
  </si>
  <si>
    <t>IV</t>
  </si>
  <si>
    <t>III</t>
  </si>
  <si>
    <t>2018 I</t>
  </si>
  <si>
    <t>2017 IV</t>
  </si>
  <si>
    <t>CARCELES CONCESIONADAS</t>
  </si>
  <si>
    <t>CENTRO METROPOLITANO DE VEHICULOS RETIRADOS</t>
  </si>
  <si>
    <t>Mantenciones preventivas</t>
  </si>
  <si>
    <t>2018 Trim I</t>
  </si>
  <si>
    <t xml:space="preserve">Ingreso de Vehículos al CMVRC </t>
  </si>
  <si>
    <t>Grupo 1</t>
  </si>
  <si>
    <t>Infraestructura</t>
  </si>
  <si>
    <t>Año</t>
  </si>
  <si>
    <t>Equipamiento estándar</t>
  </si>
  <si>
    <t>Vehículos Livianos</t>
  </si>
  <si>
    <t>Equipamiento de seguridad</t>
  </si>
  <si>
    <t>Motos</t>
  </si>
  <si>
    <t>Vehículos Pesados</t>
  </si>
  <si>
    <t>Grupo 2</t>
  </si>
  <si>
    <t>Vehículos Pesados más de dos ejes</t>
  </si>
  <si>
    <t>Egreso de Vehículos al CMVRC</t>
  </si>
  <si>
    <t>Grupo 3</t>
  </si>
  <si>
    <t xml:space="preserve">Mantenciones Correctivas </t>
  </si>
  <si>
    <t>PUERTO TERRESTRE LOS ANDES: flujo de camiones de exportación e importación</t>
  </si>
  <si>
    <t>Exportac</t>
  </si>
  <si>
    <t>Importac</t>
  </si>
  <si>
    <t>HOSPITALES CONCESIONADOS</t>
  </si>
  <si>
    <t>Hospital</t>
  </si>
  <si>
    <t>Servicios</t>
  </si>
  <si>
    <t>2014 Julio - Diciembre</t>
  </si>
  <si>
    <t>Maipú</t>
  </si>
  <si>
    <t>Mantenimientos correctivos (*)</t>
  </si>
  <si>
    <t>Aseo y limpieza terminales</t>
  </si>
  <si>
    <t>Gestión de residuos (ton.)</t>
  </si>
  <si>
    <t>Alimentación pacientes y funcionarios</t>
  </si>
  <si>
    <t>ESTADIO TECHADO PARQUE O´HIGGINS</t>
  </si>
  <si>
    <t>Notas:</t>
  </si>
  <si>
    <t>Número de Eventos</t>
  </si>
  <si>
    <t>Información de 2014 corresponde solo a 2° semestre 2014.</t>
  </si>
  <si>
    <t>Asistentes</t>
  </si>
  <si>
    <t>Edificación pública</t>
  </si>
  <si>
    <t>N</t>
  </si>
  <si>
    <t>Promedio</t>
  </si>
  <si>
    <t>Transacciones viales mensuales por pórtico o peaje</t>
  </si>
  <si>
    <t xml:space="preserve">Transversales </t>
  </si>
  <si>
    <t>Concesión Embalse Catemu</t>
  </si>
  <si>
    <t>Fecha Llamado</t>
  </si>
  <si>
    <t>Cuarta Concesión Aeropuerto El Tepual de Puerto Montt</t>
  </si>
  <si>
    <t>Presupuesto oficial estimado</t>
  </si>
  <si>
    <t>Fecha Decreto de Adjudicación</t>
  </si>
  <si>
    <t xml:space="preserve">Segunda Concesión Ruta 5 Tramo Los Vilos - La Serena + Conurbación </t>
  </si>
  <si>
    <t>Segunda Concesión Ruta 66, Camino de La Fruta</t>
  </si>
  <si>
    <t>Concesión Vial Mejoramiento Ruta G-21</t>
  </si>
  <si>
    <t xml:space="preserve">Conexión Vial Ruta 78 hasta Ruta 68 </t>
  </si>
  <si>
    <t xml:space="preserve">Concesión Embalse Las Palmas </t>
  </si>
  <si>
    <t xml:space="preserve">Concesión Teleférico Bicentenario </t>
  </si>
  <si>
    <t>En licitación</t>
  </si>
  <si>
    <t>2018 II</t>
  </si>
  <si>
    <t>Proyectos en proceso de licitación o licitados</t>
  </si>
  <si>
    <t>2018 Trim II</t>
  </si>
  <si>
    <t xml:space="preserve">Concesión Américo Vespucio Oriente, Tramo Av. Príncipe de Gales - Los Presidentes </t>
  </si>
  <si>
    <t xml:space="preserve">Mejoramiento Ruta Nahuelbuta </t>
  </si>
  <si>
    <t xml:space="preserve">Segunda Concesión Vial Rutas del Loa </t>
  </si>
  <si>
    <t>Fecha Publicación de Decreto en Diario Oficial</t>
  </si>
  <si>
    <t>Planta Agua Oceánica Mejillones</t>
  </si>
  <si>
    <t>Puerto Terrestre de Iquique</t>
  </si>
  <si>
    <t>Tranvía Américo Vespucio Oriente</t>
  </si>
  <si>
    <t>Centro Nacional de Tenis de Chile</t>
  </si>
  <si>
    <t>2018 Trim I (*)</t>
  </si>
  <si>
    <t>(*) Se excluye asistentes a Festival Lollapalooza.</t>
  </si>
  <si>
    <t>Iniciativas Privadas</t>
  </si>
  <si>
    <t>Número IP</t>
  </si>
  <si>
    <t>Autopista Norponiente Santiago Lampa</t>
  </si>
  <si>
    <t>Proposición</t>
  </si>
  <si>
    <t>Presentación</t>
  </si>
  <si>
    <t>Tren Trasandino Central</t>
  </si>
  <si>
    <t>Proyecto MargaMar-Revitalización Estero Marga Marga</t>
  </si>
  <si>
    <t xml:space="preserve">Proposición </t>
  </si>
  <si>
    <t>Concesión Vial Ruta Longitudinal Chiloé</t>
  </si>
  <si>
    <t>Concesión Vial Autopista Metropolitana de Puerto Montt</t>
  </si>
  <si>
    <t>Vía Hídrica del Norte de Chile: Proyecto Alternativo Sin Energía Solar. Ex 400</t>
  </si>
  <si>
    <t>Planta Desaladora para la Cuarta Región de Coquimbo Ex. 417</t>
  </si>
  <si>
    <t>Proceso de Declaración</t>
  </si>
  <si>
    <t>Construcción, instalación y mantenimiento de un sistema de alerta temprana de tsunami para las zonas de evacuación definidas por la Oficina Nacional de Emergencias del Ministerio de Interior y Seguridad Públicas (ONEMI) en la costa de Chile</t>
  </si>
  <si>
    <t>Puerto Terrestre Internacional de la Región de Antofagasta (PTIRA)</t>
  </si>
  <si>
    <t>Mejoramiento Conectividad Rancagua - Machalí vía transporte público</t>
  </si>
  <si>
    <t>Estacionamientos San Cristóbal Ex. 381</t>
  </si>
  <si>
    <t>Barrio Cívico de la Región de Tarapacá Ex. 351</t>
  </si>
  <si>
    <t>Plaza del Río Ex. 340 y Ex. 428</t>
  </si>
  <si>
    <t>Aeropuerto Chacalluta (segunda concesión)</t>
  </si>
  <si>
    <t xml:space="preserve">Segunda Concesión Ruta 5: Los Vilos - La Serena </t>
  </si>
  <si>
    <t>Concesión Mejoramiento Ruta G-21.</t>
  </si>
  <si>
    <t>Número de Accidentes (*)</t>
  </si>
  <si>
    <t>Proyectos en proceso de licitación o con decreto de adjudicación publicado desde enero 2018</t>
  </si>
  <si>
    <t>2018 III</t>
  </si>
  <si>
    <t>Concesión Ruta 43 de Coquimbo</t>
  </si>
  <si>
    <t xml:space="preserve">Transacciones en concesiones viales </t>
  </si>
  <si>
    <t>A licitar en 2019 - 2023</t>
  </si>
  <si>
    <t>Subtotal</t>
  </si>
  <si>
    <t>Grupo I: Red Hospitalaria Maule</t>
  </si>
  <si>
    <t>Concesión Ruta del Villarrica</t>
  </si>
  <si>
    <t>Concesión Centro Cívico de la Región de Los Ríos</t>
  </si>
  <si>
    <t>Grupo II: Red BioBio</t>
  </si>
  <si>
    <t>Grupo III: Red centro sur</t>
  </si>
  <si>
    <t>Tercera Concesión Acceso Vial AMB</t>
  </si>
  <si>
    <t>Concesión Red Aeroportuaria Austral: Aeródromo Balmaceda, Tercera Concesión Aeropuerto Carlos Ibañez del Campo de Pta. Arenas.</t>
  </si>
  <si>
    <t>Tercera Concesión Aeródromo La Florida de La Serena.</t>
  </si>
  <si>
    <t>Segunda Concesión Ruta 5 Tramo Talca - Chillán</t>
  </si>
  <si>
    <t>Corredores de transporte público - Grupo 1</t>
  </si>
  <si>
    <t>Concesión Proyecto Orbital Sur Santiago</t>
  </si>
  <si>
    <t>Grupo VI: Hospital Metropolitana Norte</t>
  </si>
  <si>
    <t>Grupo IV: Red de los Ríos</t>
  </si>
  <si>
    <t xml:space="preserve"> Grupo V: Red Coquimbo.</t>
  </si>
  <si>
    <t>Concesión embalse Zapallar</t>
  </si>
  <si>
    <t>Segunda Concesión Ruta 5: Chillan - Collipulli</t>
  </si>
  <si>
    <t>Segunda Concesión Autopista Santiago – San Antonio, Ruta 78</t>
  </si>
  <si>
    <t>Segunda Concesión Ruta 5 Tramo Temuco – Río Bueno y Acceso a Valdivia</t>
  </si>
  <si>
    <t>TAHI 2.0 Teleférico Alto Hospicio - Iquique</t>
  </si>
  <si>
    <t>Concesión Ruta 5: Tramo Iquique - Antofagasta</t>
  </si>
  <si>
    <t>Concesión Ruta 5 Tramo Caldera - Antofagasta</t>
  </si>
  <si>
    <t>Grupo VII: Institutos</t>
  </si>
  <si>
    <t>Segunda Concesión Interconexión Vial Santiago-Valparaíso-Viña del Mar, Ruta 68</t>
  </si>
  <si>
    <t>Tercera Concesión Aeropuerto El Loa de Calama</t>
  </si>
  <si>
    <t>Segunda Concesión Ruta 5: Vallenar -Caldera</t>
  </si>
  <si>
    <t>Corredores de transporte público -Grupo 2</t>
  </si>
  <si>
    <t>Concesión Interconexión Vial Copiulemu - Hualqui - Puerto Coronel</t>
  </si>
  <si>
    <t>Concesión Vial Ruta Fronteriza Entrelagos</t>
  </si>
  <si>
    <t>Concesión Tranvía Viña del Mar - Reñaca</t>
  </si>
  <si>
    <t>Concesión Teleférico Valparaíso</t>
  </si>
  <si>
    <t>Concesión Ruta Pie de Monte</t>
  </si>
  <si>
    <t>Segunda Concesión Acceso Norte a Concepción</t>
  </si>
  <si>
    <t>Segunda Concesión Aeropuerto Región de la Araucanía</t>
  </si>
  <si>
    <t>Segunda Concesión Aeropuerto Regional de Atacama</t>
  </si>
  <si>
    <t>Segunda Concesión Ruta 5 Santiago – Los Vilos</t>
  </si>
  <si>
    <t>Concesión Autopista Costanera Central, Tramo Vespucio – Las Vizcachas</t>
  </si>
  <si>
    <t>Concesión Sistema de Transporte Público Eléctrico Ligero Interconexión Metro – Pudahuel - Aeropuerto AMB</t>
  </si>
  <si>
    <t>Concesión Mejoramiento Conectividad Coquimbo - La Serena Via Transporte Público</t>
  </si>
  <si>
    <t>Segunda Concesión Ruta 5 Tramo Collipulli - Temuco</t>
  </si>
  <si>
    <t>Segunda Concesión Estadio Techado Parque O'Higgins</t>
  </si>
  <si>
    <t>Segunda Concesión Ruta 57 Santiago - Colina - Los Andes</t>
  </si>
  <si>
    <t>Año llamado</t>
  </si>
  <si>
    <t>Iniciativas Privadas en Estudio</t>
  </si>
  <si>
    <t>Estacionamiento (Park&amp;Ride) Los Libertadores</t>
  </si>
  <si>
    <t>Inversión Estimada (U.F.)*</t>
  </si>
  <si>
    <t>* Monto de inversión consignado en formulario de presentación.</t>
  </si>
  <si>
    <t>2018 Trim III</t>
  </si>
  <si>
    <t>En licitación -Adjudicación</t>
  </si>
  <si>
    <t>En licitación-Adjudicación</t>
  </si>
  <si>
    <t>Desaladora Planta de Agua Potable Atacama</t>
  </si>
  <si>
    <t>Nueva Ruta Los Conquistadores</t>
  </si>
  <si>
    <t>Nueva Ruta Logística</t>
  </si>
  <si>
    <t>Concesión Proyecto Hospital Clínico de Universidad de Santiago</t>
  </si>
  <si>
    <t>2018 IV</t>
  </si>
  <si>
    <t>Santiago-Los Vilos (Urbano)</t>
  </si>
  <si>
    <t>Acceso Vial AMB (a)</t>
  </si>
  <si>
    <t>(a) La plaza manual y pórtico son consideradas como el mismo punto de cobro</t>
  </si>
  <si>
    <t>Santiago-Los Vilos (Urbano) (b)</t>
  </si>
  <si>
    <t>Anexo Informe Trimestral DGC / Octubre - Diciembre  2018</t>
  </si>
  <si>
    <t>Andrés Sabella</t>
  </si>
  <si>
    <t>2018 Trim IV</t>
  </si>
  <si>
    <t>Transacciones (pasadas) Autopistas Concesionadas*</t>
  </si>
  <si>
    <t>Transacciones (pasadas) mensuales promedio por pórtico autopistas concesionadas *</t>
  </si>
  <si>
    <t>TMD Trimestral*</t>
  </si>
  <si>
    <t>(b) Considera 8 pórticos, la Plaza las Palmas  está considerada en rutas interurbanas</t>
  </si>
  <si>
    <t xml:space="preserve"> * Cifras provisorias, actualizadas a febrero de 2019.</t>
  </si>
  <si>
    <t>Promedio general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</si>
</sst>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\U\F\ * #,##0_-;\-\U\F\ * #,##0_-;_-\U\F\ * &quot;-&quot;??_-;_-@_-"/>
    <numFmt numFmtId="165" formatCode="_-* #,##0_-;\-* #,##0_-;_-* &quot;-&quot;??_-;_-@_-"/>
    <numFmt numFmtId="166" formatCode="dd/mm/yyyy;@"/>
    <numFmt numFmtId="167" formatCode="0.0"/>
    <numFmt numFmtId="168" formatCode="#,##0.0000"/>
    <numFmt numFmtId="169" formatCode="#,##0.0"/>
    <numFmt numFmtId="170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36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48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u val="single"/>
      <sz val="16"/>
      <color indexed="3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42"/>
      <color indexed="56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48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u val="single"/>
      <sz val="16"/>
      <color rgb="FF0070C0"/>
      <name val="Calibri"/>
      <family val="2"/>
    </font>
    <font>
      <b/>
      <sz val="14"/>
      <color rgb="FF000000"/>
      <name val="Calibri"/>
      <family val="2"/>
    </font>
    <font>
      <b/>
      <sz val="42"/>
      <color theme="3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8064A2"/>
      </right>
      <top/>
      <bottom style="medium">
        <color rgb="FF8064A2"/>
      </bottom>
    </border>
    <border>
      <left style="medium">
        <color rgb="FF8064A2"/>
      </left>
      <right style="medium">
        <color rgb="FF8064A2"/>
      </right>
      <top/>
      <bottom style="medium">
        <color rgb="FF8064A2"/>
      </bottom>
    </border>
    <border>
      <left style="medium">
        <color rgb="FF8064A2"/>
      </left>
      <right style="medium">
        <color rgb="FF8064A2"/>
      </right>
      <top style="medium">
        <color rgb="FF8064A2"/>
      </top>
      <bottom style="thick">
        <color rgb="FF8064A2"/>
      </bottom>
    </border>
    <border>
      <left/>
      <right style="medium">
        <color rgb="FF8064A2"/>
      </right>
      <top style="medium">
        <color rgb="FF8064A2"/>
      </top>
      <bottom style="thick">
        <color rgb="FF8064A2"/>
      </bottom>
    </border>
    <border>
      <left/>
      <right/>
      <top/>
      <bottom style="medium">
        <color rgb="FF8064A2"/>
      </bottom>
    </border>
    <border>
      <left style="medium">
        <color rgb="FF8064A2"/>
      </left>
      <right style="medium">
        <color rgb="FF8064A2"/>
      </right>
      <top/>
      <bottom style="thick">
        <color rgb="FF8064A2"/>
      </bottom>
    </border>
    <border>
      <left style="medium">
        <color theme="7" tint="-0.24997000396251678"/>
      </left>
      <right style="medium">
        <color rgb="FF8064A2"/>
      </right>
      <top style="medium">
        <color rgb="FF8064A2"/>
      </top>
      <bottom style="medium">
        <color theme="7" tint="-0.24997000396251678"/>
      </bottom>
    </border>
    <border>
      <left/>
      <right style="medium">
        <color rgb="FF8064A2"/>
      </right>
      <top style="medium">
        <color rgb="FF8064A2"/>
      </top>
      <bottom style="medium">
        <color theme="7" tint="-0.24997000396251678"/>
      </bottom>
    </border>
    <border>
      <left/>
      <right style="medium">
        <color theme="7" tint="-0.24997000396251678"/>
      </right>
      <top style="medium">
        <color rgb="FF8064A2"/>
      </top>
      <bottom style="medium">
        <color theme="7" tint="-0.24997000396251678"/>
      </bottom>
    </border>
    <border>
      <left/>
      <right style="medium">
        <color theme="7" tint="-0.24997000396251678"/>
      </right>
      <top/>
      <bottom style="medium">
        <color rgb="FF8064A2"/>
      </bottom>
    </border>
    <border>
      <left style="medium">
        <color theme="7" tint="-0.24997000396251678"/>
      </left>
      <right style="medium">
        <color rgb="FF8064A2"/>
      </right>
      <top/>
      <bottom style="medium">
        <color rgb="FF8064A2"/>
      </bottom>
    </border>
    <border>
      <left style="medium">
        <color theme="7" tint="-0.24997000396251678"/>
      </left>
      <right style="medium">
        <color rgb="FF8064A2"/>
      </right>
      <top style="medium">
        <color theme="7" tint="-0.24997000396251678"/>
      </top>
      <bottom style="medium">
        <color theme="7" tint="-0.24997000396251678"/>
      </bottom>
    </border>
    <border>
      <left/>
      <right style="medium">
        <color rgb="FF8064A2"/>
      </right>
      <top style="medium">
        <color theme="7" tint="-0.24997000396251678"/>
      </top>
      <bottom style="medium">
        <color theme="7" tint="-0.24997000396251678"/>
      </bottom>
    </border>
    <border>
      <left/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  <border>
      <left/>
      <right/>
      <top style="medium">
        <color theme="7" tint="-0.24997000396251678"/>
      </top>
      <bottom style="medium">
        <color theme="7" tint="-0.24997000396251678"/>
      </bottom>
    </border>
    <border>
      <left style="medium">
        <color rgb="FF8064A2"/>
      </left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  <border>
      <left style="medium">
        <color rgb="FF8064A2"/>
      </left>
      <right/>
      <top/>
      <bottom/>
    </border>
    <border>
      <left style="medium">
        <color theme="7" tint="-0.24997000396251678"/>
      </left>
      <right/>
      <top/>
      <bottom style="medium">
        <color rgb="FF8064A2"/>
      </bottom>
    </border>
    <border>
      <left style="medium">
        <color theme="7" tint="-0.24997000396251678"/>
      </left>
      <right style="medium">
        <color rgb="FF8064A2"/>
      </right>
      <top/>
      <bottom style="medium">
        <color theme="7" tint="-0.24997000396251678"/>
      </bottom>
    </border>
    <border>
      <left/>
      <right style="medium">
        <color theme="7" tint="-0.24997000396251678"/>
      </right>
      <top/>
      <bottom style="medium">
        <color theme="7" tint="-0.24997000396251678"/>
      </bottom>
    </border>
    <border>
      <left style="medium"/>
      <right style="medium">
        <color rgb="FF8064A2"/>
      </right>
      <top style="medium">
        <color theme="7" tint="-0.24997000396251678"/>
      </top>
      <bottom style="medium">
        <color theme="7" tint="-0.24997000396251678"/>
      </bottom>
    </border>
    <border>
      <left/>
      <right style="medium"/>
      <top style="medium">
        <color theme="7" tint="-0.24997000396251678"/>
      </top>
      <bottom style="medium">
        <color theme="7" tint="-0.24997000396251678"/>
      </bottom>
    </border>
    <border>
      <left style="medium"/>
      <right style="medium">
        <color rgb="FF8064A2"/>
      </right>
      <top/>
      <bottom style="medium">
        <color rgb="FF8064A2"/>
      </bottom>
    </border>
    <border>
      <left/>
      <right style="medium"/>
      <top/>
      <bottom style="medium">
        <color rgb="FF8064A2"/>
      </bottom>
    </border>
    <border>
      <left/>
      <right style="thin"/>
      <top style="thin"/>
      <bottom style="thin"/>
    </border>
    <border>
      <left style="thin"/>
      <right style="medium">
        <color rgb="FF8064A2"/>
      </right>
      <top style="medium">
        <color rgb="FF8064A2"/>
      </top>
      <bottom style="thick">
        <color rgb="FF8064A2"/>
      </bottom>
    </border>
    <border>
      <left/>
      <right style="medium">
        <color rgb="FF8064A2"/>
      </right>
      <top/>
      <bottom style="medium"/>
    </border>
    <border>
      <left style="thin"/>
      <right style="thin"/>
      <top style="thin"/>
      <bottom style="thin"/>
    </border>
    <border>
      <left style="thin"/>
      <right style="medium">
        <color rgb="FF8064A2"/>
      </right>
      <top/>
      <bottom style="thick">
        <color rgb="FF8064A2"/>
      </bottom>
    </border>
    <border>
      <left/>
      <right style="medium">
        <color rgb="FF8064A2"/>
      </right>
      <top/>
      <bottom/>
    </border>
    <border>
      <left style="medium">
        <color rgb="FF8064A2"/>
      </left>
      <right/>
      <top style="medium">
        <color rgb="FF8064A2"/>
      </top>
      <bottom/>
    </border>
    <border>
      <left style="medium">
        <color rgb="FF8064A2"/>
      </left>
      <right style="medium">
        <color theme="7" tint="-0.24997000396251678"/>
      </right>
      <top style="medium">
        <color rgb="FF8064A2"/>
      </top>
      <bottom/>
    </border>
    <border>
      <left style="medium">
        <color rgb="FF8064A2"/>
      </left>
      <right/>
      <top style="thick">
        <color rgb="FF8064A2"/>
      </top>
      <bottom/>
    </border>
    <border>
      <left style="medium">
        <color rgb="FF8064A2"/>
      </left>
      <right style="medium">
        <color rgb="FF8064A2"/>
      </right>
      <top style="medium">
        <color theme="7" tint="-0.24997000396251678"/>
      </top>
      <bottom/>
    </border>
    <border>
      <left style="medium">
        <color rgb="FF8064A2"/>
      </left>
      <right style="medium">
        <color rgb="FF8064A2"/>
      </right>
      <top style="medium">
        <color rgb="FF8064A2"/>
      </top>
      <bottom/>
    </border>
    <border>
      <left style="medium">
        <color rgb="FF8064A2"/>
      </left>
      <right/>
      <top style="medium">
        <color rgb="FF8064A2"/>
      </top>
      <bottom style="thin"/>
    </border>
    <border>
      <left style="thin"/>
      <right style="medium">
        <color rgb="FF8064A2"/>
      </right>
      <top/>
      <bottom style="medium">
        <color rgb="FF8064A2"/>
      </bottom>
    </border>
    <border>
      <left/>
      <right/>
      <top/>
      <bottom style="medium"/>
    </border>
    <border>
      <left style="thin"/>
      <right style="medium">
        <color rgb="FF8064A2"/>
      </right>
      <top/>
      <bottom style="medium"/>
    </border>
    <border>
      <left style="thin"/>
      <right style="medium">
        <color rgb="FF8064A2"/>
      </right>
      <top/>
      <bottom/>
    </border>
    <border>
      <left style="medium">
        <color rgb="FF8064A2"/>
      </left>
      <right style="medium">
        <color rgb="FF8064A2"/>
      </right>
      <top style="thin">
        <color theme="7"/>
      </top>
      <bottom style="medium">
        <color rgb="FF8064A2"/>
      </bottom>
    </border>
    <border>
      <left style="thin">
        <color theme="7"/>
      </left>
      <right style="medium">
        <color rgb="FF8064A2"/>
      </right>
      <top style="thin">
        <color theme="7"/>
      </top>
      <bottom style="medium">
        <color rgb="FF8064A2"/>
      </bottom>
    </border>
    <border>
      <left style="thin">
        <color theme="7"/>
      </left>
      <right/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/>
      <bottom style="thin"/>
    </border>
    <border>
      <left style="thin">
        <color theme="7"/>
      </left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>
        <color theme="7" tint="-0.24997000396251678"/>
      </top>
      <bottom style="medium">
        <color theme="7" tint="-0.24997000396251678"/>
      </bottom>
    </border>
    <border>
      <left style="thin"/>
      <right style="thin"/>
      <top/>
      <bottom style="medium">
        <color rgb="FF8064A2"/>
      </bottom>
    </border>
    <border>
      <left style="thin"/>
      <right style="thin"/>
      <top style="medium">
        <color theme="7" tint="-0.24997000396251678"/>
      </top>
      <bottom style="medium">
        <color rgb="FF8064A2"/>
      </bottom>
    </border>
    <border>
      <left style="medium">
        <color theme="7" tint="-0.24997000396251678"/>
      </left>
      <right style="medium">
        <color theme="7" tint="-0.24997000396251678"/>
      </right>
      <top/>
      <bottom style="medium">
        <color rgb="FF8064A2"/>
      </bottom>
    </border>
    <border>
      <left style="medium">
        <color theme="7" tint="-0.24997000396251678"/>
      </left>
      <right style="medium">
        <color theme="7" tint="-0.24997000396251678"/>
      </right>
      <top style="thick">
        <color rgb="FF8064A2"/>
      </top>
      <bottom/>
    </border>
    <border>
      <left style="thin">
        <color theme="7" tint="0.39998000860214233"/>
      </left>
      <right/>
      <top/>
      <bottom/>
    </border>
    <border>
      <left/>
      <right style="thin">
        <color theme="7" tint="0.39998000860214233"/>
      </right>
      <top/>
      <bottom/>
    </border>
    <border>
      <left style="thin">
        <color theme="7"/>
      </left>
      <right/>
      <top style="thin">
        <color theme="7"/>
      </top>
      <bottom/>
    </border>
    <border>
      <left style="thin">
        <color theme="7"/>
      </left>
      <right/>
      <top style="thin">
        <color theme="7"/>
      </top>
      <bottom style="thin">
        <color theme="7"/>
      </bottom>
    </border>
    <border>
      <left style="thin">
        <color theme="7"/>
      </left>
      <right/>
      <top style="medium">
        <color rgb="FF8064A2"/>
      </top>
      <bottom style="thin"/>
    </border>
    <border>
      <left style="thin">
        <color theme="7"/>
      </left>
      <right style="thin">
        <color theme="7"/>
      </right>
      <top style="medium">
        <color rgb="FF8064A2"/>
      </top>
      <bottom style="thin"/>
    </border>
    <border>
      <left style="thin">
        <color indexed="22"/>
      </left>
      <right style="thin">
        <color theme="7"/>
      </right>
      <top/>
      <bottom style="thin">
        <color indexed="22"/>
      </bottom>
    </border>
    <border>
      <left style="thin">
        <color indexed="22"/>
      </left>
      <right style="thin">
        <color theme="7"/>
      </right>
      <top style="thin">
        <color indexed="22"/>
      </top>
      <bottom style="thin">
        <color indexed="22"/>
      </bottom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 style="thin">
        <color theme="7"/>
      </right>
      <top/>
      <bottom style="thin"/>
    </border>
    <border>
      <left style="thin"/>
      <right/>
      <top style="thin"/>
      <bottom style="thin"/>
    </border>
    <border>
      <left style="medium">
        <color theme="7" tint="-0.24997000396251678"/>
      </left>
      <right style="medium">
        <color rgb="FF8064A2"/>
      </right>
      <top/>
      <bottom/>
    </border>
    <border>
      <left style="medium">
        <color theme="7" tint="-0.24997000396251678"/>
      </left>
      <right/>
      <top/>
      <bottom style="medium">
        <color theme="7" tint="-0.24997000396251678"/>
      </bottom>
    </border>
    <border>
      <left/>
      <right/>
      <top/>
      <bottom style="medium">
        <color theme="7" tint="-0.24997000396251678"/>
      </bottom>
    </border>
    <border>
      <left style="medium">
        <color theme="7" tint="-0.24997000396251678"/>
      </left>
      <right/>
      <top style="medium">
        <color theme="7" tint="-0.24997000396251678"/>
      </top>
      <bottom style="medium">
        <color theme="7" tint="-0.24997000396251678"/>
      </bottom>
    </border>
    <border>
      <left style="medium">
        <color theme="7" tint="-0.24997000396251678"/>
      </left>
      <right/>
      <top style="thick">
        <color rgb="FF8064A2"/>
      </top>
      <bottom style="medium">
        <color theme="7" tint="-0.24997000396251678"/>
      </bottom>
    </border>
    <border>
      <left/>
      <right/>
      <top style="thick">
        <color rgb="FF8064A2"/>
      </top>
      <bottom style="medium">
        <color theme="7" tint="-0.24997000396251678"/>
      </bottom>
    </border>
    <border>
      <left/>
      <right style="medium">
        <color theme="7" tint="-0.24997000396251678"/>
      </right>
      <top style="thick">
        <color rgb="FF8064A2"/>
      </top>
      <bottom style="medium">
        <color theme="7" tint="-0.24997000396251678"/>
      </bottom>
    </border>
    <border>
      <left style="medium">
        <color theme="7" tint="-0.24997000396251678"/>
      </left>
      <right style="medium">
        <color rgb="FF8064A2"/>
      </right>
      <top style="thick">
        <color rgb="FF8064A2"/>
      </top>
      <bottom/>
    </border>
    <border>
      <left style="medium">
        <color theme="7" tint="-0.24997000396251678"/>
      </left>
      <right/>
      <top style="medium">
        <color theme="7" tint="-0.24997000396251678"/>
      </top>
      <bottom style="thick">
        <color rgb="FF8064A2"/>
      </bottom>
    </border>
    <border>
      <left/>
      <right/>
      <top style="medium">
        <color theme="7" tint="-0.24997000396251678"/>
      </top>
      <bottom style="thick">
        <color rgb="FF8064A2"/>
      </bottom>
    </border>
    <border>
      <left/>
      <right style="medium">
        <color theme="7" tint="-0.24997000396251678"/>
      </right>
      <top style="medium">
        <color theme="7" tint="-0.24997000396251678"/>
      </top>
      <bottom style="thick">
        <color rgb="FF8064A2"/>
      </bottom>
    </border>
    <border>
      <left style="medium">
        <color theme="7" tint="-0.24997000396251678"/>
      </left>
      <right style="medium">
        <color theme="7" tint="-0.24997000396251678"/>
      </right>
      <top style="medium">
        <color theme="7" tint="-0.24997000396251678"/>
      </top>
      <bottom/>
    </border>
    <border>
      <left style="medium">
        <color theme="7" tint="-0.24997000396251678"/>
      </left>
      <right style="medium">
        <color theme="7" tint="-0.24997000396251678"/>
      </right>
      <top/>
      <bottom style="medium">
        <color theme="7" tint="-0.24997000396251678"/>
      </bottom>
    </border>
    <border>
      <left style="thin"/>
      <right style="medium">
        <color theme="7" tint="-0.24997000396251678"/>
      </right>
      <top style="medium">
        <color theme="7" tint="-0.24997000396251678"/>
      </top>
      <bottom/>
    </border>
    <border>
      <left style="thin"/>
      <right style="medium">
        <color theme="7" tint="-0.24997000396251678"/>
      </right>
      <top/>
      <bottom style="medium">
        <color rgb="FF8064A2"/>
      </bottom>
    </border>
    <border>
      <left/>
      <right/>
      <top style="medium">
        <color theme="7" tint="-0.24997000396251678"/>
      </top>
      <bottom/>
    </border>
    <border>
      <left/>
      <right style="medium">
        <color theme="7" tint="-0.24997000396251678"/>
      </right>
      <top style="medium">
        <color theme="7" tint="-0.24997000396251678"/>
      </top>
      <bottom/>
    </border>
    <border>
      <left style="medium"/>
      <right/>
      <top style="medium"/>
      <bottom style="medium">
        <color theme="7" tint="-0.24997000396251678"/>
      </bottom>
    </border>
    <border>
      <left/>
      <right/>
      <top style="medium"/>
      <bottom style="medium">
        <color theme="7" tint="-0.24997000396251678"/>
      </bottom>
    </border>
    <border>
      <left/>
      <right style="medium"/>
      <top style="medium"/>
      <bottom style="medium">
        <color theme="7" tint="-0.24997000396251678"/>
      </bottom>
    </border>
    <border>
      <left style="medium">
        <color theme="7" tint="-0.24997000396251678"/>
      </left>
      <right/>
      <top style="medium">
        <color theme="7" tint="-0.24997000396251678"/>
      </top>
      <bottom/>
    </border>
    <border>
      <left style="medium">
        <color theme="7" tint="-0.24997000396251678"/>
      </left>
      <right/>
      <top/>
      <bottom/>
    </border>
    <border>
      <left/>
      <right style="medium">
        <color theme="7" tint="-0.24997000396251678"/>
      </right>
      <top/>
      <bottom/>
    </border>
    <border>
      <left style="medium">
        <color rgb="FF8064A2"/>
      </left>
      <right/>
      <top style="medium">
        <color rgb="FF8064A2"/>
      </top>
      <bottom style="medium">
        <color rgb="FF8064A2"/>
      </bottom>
    </border>
    <border>
      <left/>
      <right style="medium">
        <color rgb="FF8064A2"/>
      </right>
      <top style="medium">
        <color rgb="FF8064A2"/>
      </top>
      <bottom style="medium">
        <color rgb="FF8064A2"/>
      </bottom>
    </border>
    <border>
      <left/>
      <right/>
      <top style="medium">
        <color rgb="FF8064A2"/>
      </top>
      <bottom style="medium">
        <color rgb="FF8064A2"/>
      </bottom>
    </border>
    <border>
      <left style="medium">
        <color theme="7" tint="-0.24997000396251678"/>
      </left>
      <right style="medium">
        <color theme="7" tint="-0.24997000396251678"/>
      </right>
      <top/>
      <bottom/>
    </border>
    <border>
      <left style="medium"/>
      <right/>
      <top style="medium">
        <color theme="7" tint="-0.24997000396251678"/>
      </top>
      <bottom style="medium">
        <color theme="7" tint="-0.24997000396251678"/>
      </bottom>
    </border>
    <border>
      <left style="medium">
        <color theme="7" tint="-0.24997000396251678"/>
      </left>
      <right/>
      <top style="medium">
        <color theme="7" tint="-0.24997000396251678"/>
      </top>
      <bottom style="medium">
        <color rgb="FF8064A2"/>
      </bottom>
    </border>
    <border>
      <left/>
      <right/>
      <top style="medium">
        <color theme="7" tint="-0.24997000396251678"/>
      </top>
      <bottom style="medium">
        <color rgb="FF8064A2"/>
      </bottom>
    </border>
    <border>
      <left/>
      <right style="medium">
        <color theme="7" tint="-0.24997000396251678"/>
      </right>
      <top style="medium">
        <color theme="7" tint="-0.24997000396251678"/>
      </top>
      <bottom style="medium">
        <color rgb="FF8064A2"/>
      </bottom>
    </border>
    <border>
      <left style="medium">
        <color rgb="FF8064A2"/>
      </left>
      <right/>
      <top style="medium">
        <color rgb="FF8064A2"/>
      </top>
      <bottom style="thick">
        <color rgb="FF8064A2"/>
      </bottom>
    </border>
    <border>
      <left/>
      <right/>
      <top style="medium">
        <color rgb="FF8064A2"/>
      </top>
      <bottom style="thick">
        <color rgb="FF8064A2"/>
      </bottom>
    </border>
    <border>
      <left style="medium">
        <color rgb="FF8064A2"/>
      </left>
      <right/>
      <top/>
      <bottom style="medium">
        <color rgb="FF8064A2"/>
      </bottom>
    </border>
    <border>
      <left/>
      <right style="medium">
        <color theme="7" tint="-0.24997000396251678"/>
      </right>
      <top style="thick">
        <color rgb="FF8064A2"/>
      </top>
      <bottom/>
    </border>
    <border>
      <left/>
      <right/>
      <top style="thin"/>
      <bottom style="thin"/>
    </border>
    <border>
      <left style="medium"/>
      <right style="medium">
        <color rgb="FF8064A2"/>
      </right>
      <top style="medium">
        <color rgb="FF8064A2"/>
      </top>
      <bottom/>
    </border>
    <border>
      <left style="medium"/>
      <right style="medium">
        <color rgb="FF8064A2"/>
      </right>
      <top/>
      <bottom/>
    </border>
    <border>
      <left style="thin"/>
      <right/>
      <top/>
      <bottom/>
    </border>
    <border>
      <left style="medium"/>
      <right style="medium">
        <color rgb="FF8064A2"/>
      </right>
      <top/>
      <bottom style="medium"/>
    </border>
    <border>
      <left style="medium">
        <color rgb="FF8064A2"/>
      </left>
      <right style="medium">
        <color rgb="FF8064A2"/>
      </right>
      <top style="thick">
        <color rgb="FF8064A2"/>
      </top>
      <bottom/>
    </border>
    <border>
      <left style="medium">
        <color rgb="FF8064A2"/>
      </left>
      <right style="medium">
        <color rgb="FF8064A2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363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3" fontId="55" fillId="0" borderId="10" xfId="0" applyNumberFormat="1" applyFont="1" applyBorder="1" applyAlignment="1">
      <alignment horizontal="center" vertical="center"/>
    </xf>
    <xf numFmtId="0" fontId="53" fillId="33" borderId="11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3" fontId="55" fillId="33" borderId="1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top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4" fillId="33" borderId="11" xfId="0" applyFont="1" applyFill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0" fillId="5" borderId="0" xfId="0" applyFill="1" applyAlignment="1">
      <alignment/>
    </xf>
    <xf numFmtId="0" fontId="3" fillId="5" borderId="0" xfId="45" applyFont="1" applyFill="1" applyAlignment="1" applyProtection="1">
      <alignment/>
      <protection/>
    </xf>
    <xf numFmtId="0" fontId="0" fillId="11" borderId="0" xfId="0" applyFill="1" applyAlignment="1">
      <alignment/>
    </xf>
    <xf numFmtId="0" fontId="0" fillId="5" borderId="14" xfId="0" applyFill="1" applyBorder="1" applyAlignment="1">
      <alignment/>
    </xf>
    <xf numFmtId="0" fontId="0" fillId="0" borderId="15" xfId="0" applyBorder="1" applyAlignment="1">
      <alignment vertical="top"/>
    </xf>
    <xf numFmtId="0" fontId="57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58" fillId="11" borderId="0" xfId="0" applyFont="1" applyFill="1" applyBorder="1" applyAlignment="1">
      <alignment/>
    </xf>
    <xf numFmtId="3" fontId="56" fillId="33" borderId="10" xfId="0" applyNumberFormat="1" applyFont="1" applyFill="1" applyBorder="1" applyAlignment="1">
      <alignment horizontal="center"/>
    </xf>
    <xf numFmtId="3" fontId="53" fillId="33" borderId="10" xfId="0" applyNumberFormat="1" applyFont="1" applyFill="1" applyBorder="1" applyAlignment="1">
      <alignment horizontal="center"/>
    </xf>
    <xf numFmtId="3" fontId="55" fillId="0" borderId="10" xfId="0" applyNumberFormat="1" applyFont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3" fontId="55" fillId="33" borderId="10" xfId="0" applyNumberFormat="1" applyFont="1" applyFill="1" applyBorder="1" applyAlignment="1">
      <alignment horizontal="center"/>
    </xf>
    <xf numFmtId="3" fontId="54" fillId="33" borderId="10" xfId="0" applyNumberFormat="1" applyFont="1" applyFill="1" applyBorder="1" applyAlignment="1">
      <alignment horizontal="center"/>
    </xf>
    <xf numFmtId="3" fontId="54" fillId="5" borderId="19" xfId="0" applyNumberFormat="1" applyFont="1" applyFill="1" applyBorder="1" applyAlignment="1">
      <alignment horizontal="center" vertical="center"/>
    </xf>
    <xf numFmtId="3" fontId="54" fillId="5" borderId="10" xfId="0" applyNumberFormat="1" applyFont="1" applyFill="1" applyBorder="1" applyAlignment="1">
      <alignment horizontal="center" vertical="center"/>
    </xf>
    <xf numFmtId="3" fontId="54" fillId="5" borderId="20" xfId="0" applyNumberFormat="1" applyFont="1" applyFill="1" applyBorder="1" applyAlignment="1">
      <alignment horizontal="center" vertical="center"/>
    </xf>
    <xf numFmtId="3" fontId="54" fillId="5" borderId="14" xfId="0" applyNumberFormat="1" applyFont="1" applyFill="1" applyBorder="1" applyAlignment="1">
      <alignment horizontal="center" vertical="center"/>
    </xf>
    <xf numFmtId="0" fontId="4" fillId="11" borderId="0" xfId="45" applyFont="1" applyFill="1" applyBorder="1" applyAlignment="1" applyProtection="1">
      <alignment horizontal="left"/>
      <protection/>
    </xf>
    <xf numFmtId="0" fontId="54" fillId="33" borderId="21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3" fillId="0" borderId="27" xfId="0" applyFont="1" applyBorder="1" applyAlignment="1">
      <alignment vertical="center"/>
    </xf>
    <xf numFmtId="3" fontId="54" fillId="0" borderId="20" xfId="0" applyNumberFormat="1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3" fontId="54" fillId="0" borderId="19" xfId="0" applyNumberFormat="1" applyFont="1" applyBorder="1" applyAlignment="1">
      <alignment horizontal="center" vertical="center"/>
    </xf>
    <xf numFmtId="0" fontId="53" fillId="33" borderId="27" xfId="0" applyFont="1" applyFill="1" applyBorder="1" applyAlignment="1">
      <alignment vertical="center"/>
    </xf>
    <xf numFmtId="3" fontId="54" fillId="33" borderId="20" xfId="0" applyNumberFormat="1" applyFont="1" applyFill="1" applyBorder="1" applyAlignment="1">
      <alignment horizontal="center" vertical="center"/>
    </xf>
    <xf numFmtId="3" fontId="54" fillId="33" borderId="10" xfId="0" applyNumberFormat="1" applyFont="1" applyFill="1" applyBorder="1" applyAlignment="1">
      <alignment horizontal="center" vertical="center"/>
    </xf>
    <xf numFmtId="3" fontId="54" fillId="33" borderId="19" xfId="0" applyNumberFormat="1" applyFont="1" applyFill="1" applyBorder="1" applyAlignment="1">
      <alignment horizontal="center" vertical="center"/>
    </xf>
    <xf numFmtId="0" fontId="53" fillId="0" borderId="20" xfId="0" applyFont="1" applyBorder="1" applyAlignment="1">
      <alignment vertical="center"/>
    </xf>
    <xf numFmtId="0" fontId="53" fillId="33" borderId="20" xfId="0" applyFont="1" applyFill="1" applyBorder="1" applyAlignment="1">
      <alignment vertical="center"/>
    </xf>
    <xf numFmtId="0" fontId="53" fillId="33" borderId="28" xfId="0" applyFont="1" applyFill="1" applyBorder="1" applyAlignment="1">
      <alignment vertical="center"/>
    </xf>
    <xf numFmtId="3" fontId="53" fillId="33" borderId="29" xfId="0" applyNumberFormat="1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3" fontId="54" fillId="0" borderId="14" xfId="0" applyNumberFormat="1" applyFont="1" applyBorder="1" applyAlignment="1">
      <alignment horizontal="center" vertical="center"/>
    </xf>
    <xf numFmtId="3" fontId="54" fillId="33" borderId="14" xfId="0" applyNumberFormat="1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3" fontId="54" fillId="0" borderId="32" xfId="0" applyNumberFormat="1" applyFont="1" applyBorder="1" applyAlignment="1">
      <alignment horizontal="center" vertical="center"/>
    </xf>
    <xf numFmtId="3" fontId="54" fillId="0" borderId="33" xfId="0" applyNumberFormat="1" applyFont="1" applyBorder="1" applyAlignment="1">
      <alignment horizontal="center" vertical="center"/>
    </xf>
    <xf numFmtId="3" fontId="54" fillId="33" borderId="32" xfId="0" applyNumberFormat="1" applyFont="1" applyFill="1" applyBorder="1" applyAlignment="1">
      <alignment horizontal="center" vertical="center"/>
    </xf>
    <xf numFmtId="3" fontId="54" fillId="33" borderId="33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0" fillId="5" borderId="0" xfId="0" applyFill="1" applyBorder="1" applyAlignment="1">
      <alignment/>
    </xf>
    <xf numFmtId="0" fontId="0" fillId="0" borderId="34" xfId="0" applyBorder="1" applyAlignment="1">
      <alignment/>
    </xf>
    <xf numFmtId="0" fontId="57" fillId="33" borderId="14" xfId="0" applyFont="1" applyFill="1" applyBorder="1" applyAlignment="1">
      <alignment horizontal="center" vertical="center"/>
    </xf>
    <xf numFmtId="17" fontId="40" fillId="34" borderId="35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60" fillId="0" borderId="13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/>
    </xf>
    <xf numFmtId="3" fontId="61" fillId="33" borderId="10" xfId="0" applyNumberFormat="1" applyFont="1" applyFill="1" applyBorder="1" applyAlignment="1">
      <alignment horizontal="right" vertical="center" wrapText="1"/>
    </xf>
    <xf numFmtId="3" fontId="61" fillId="33" borderId="10" xfId="48" applyNumberFormat="1" applyFont="1" applyFill="1" applyBorder="1" applyAlignment="1">
      <alignment horizontal="right" vertical="center" wrapText="1"/>
    </xf>
    <xf numFmtId="3" fontId="61" fillId="0" borderId="10" xfId="0" applyNumberFormat="1" applyFont="1" applyBorder="1" applyAlignment="1">
      <alignment horizontal="right" vertical="center" wrapText="1"/>
    </xf>
    <xf numFmtId="3" fontId="61" fillId="0" borderId="10" xfId="48" applyNumberFormat="1" applyFont="1" applyBorder="1" applyAlignment="1">
      <alignment horizontal="right" vertical="center" wrapText="1"/>
    </xf>
    <xf numFmtId="0" fontId="0" fillId="33" borderId="32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top"/>
    </xf>
    <xf numFmtId="0" fontId="59" fillId="0" borderId="36" xfId="0" applyFont="1" applyBorder="1" applyAlignment="1">
      <alignment vertical="center"/>
    </xf>
    <xf numFmtId="0" fontId="0" fillId="0" borderId="32" xfId="0" applyBorder="1" applyAlignment="1">
      <alignment vertical="top"/>
    </xf>
    <xf numFmtId="0" fontId="60" fillId="0" borderId="37" xfId="0" applyFont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left" vertical="center"/>
    </xf>
    <xf numFmtId="165" fontId="62" fillId="0" borderId="37" xfId="48" applyNumberFormat="1" applyFont="1" applyFill="1" applyBorder="1" applyAlignment="1">
      <alignment horizontal="left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3" fontId="61" fillId="33" borderId="37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17" fontId="40" fillId="34" borderId="38" xfId="0" applyNumberFormat="1" applyFont="1" applyFill="1" applyBorder="1" applyAlignment="1">
      <alignment horizontal="center" vertical="center"/>
    </xf>
    <xf numFmtId="0" fontId="59" fillId="0" borderId="39" xfId="0" applyFont="1" applyBorder="1" applyAlignment="1">
      <alignment vertical="center"/>
    </xf>
    <xf numFmtId="0" fontId="0" fillId="0" borderId="10" xfId="0" applyBorder="1" applyAlignment="1">
      <alignment vertical="top"/>
    </xf>
    <xf numFmtId="0" fontId="63" fillId="5" borderId="0" xfId="0" applyFont="1" applyFill="1" applyBorder="1" applyAlignment="1">
      <alignment/>
    </xf>
    <xf numFmtId="3" fontId="0" fillId="5" borderId="0" xfId="0" applyNumberFormat="1" applyFill="1" applyAlignment="1">
      <alignment/>
    </xf>
    <xf numFmtId="3" fontId="53" fillId="33" borderId="10" xfId="0" applyNumberFormat="1" applyFont="1" applyFill="1" applyBorder="1" applyAlignment="1">
      <alignment vertical="center"/>
    </xf>
    <xf numFmtId="3" fontId="54" fillId="33" borderId="10" xfId="0" applyNumberFormat="1" applyFont="1" applyFill="1" applyBorder="1" applyAlignment="1">
      <alignment vertical="center"/>
    </xf>
    <xf numFmtId="3" fontId="54" fillId="0" borderId="10" xfId="0" applyNumberFormat="1" applyFont="1" applyBorder="1" applyAlignment="1">
      <alignment vertical="center"/>
    </xf>
    <xf numFmtId="0" fontId="53" fillId="5" borderId="39" xfId="0" applyFont="1" applyFill="1" applyBorder="1" applyAlignment="1">
      <alignment vertical="center"/>
    </xf>
    <xf numFmtId="0" fontId="53" fillId="5" borderId="0" xfId="0" applyFont="1" applyFill="1" applyBorder="1" applyAlignment="1">
      <alignment vertical="center"/>
    </xf>
    <xf numFmtId="0" fontId="57" fillId="0" borderId="4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33" borderId="42" xfId="0" applyFont="1" applyFill="1" applyBorder="1" applyAlignment="1">
      <alignment vertical="center"/>
    </xf>
    <xf numFmtId="0" fontId="55" fillId="33" borderId="42" xfId="0" applyFont="1" applyFill="1" applyBorder="1" applyAlignment="1">
      <alignment horizontal="center" vertical="center"/>
    </xf>
    <xf numFmtId="3" fontId="55" fillId="33" borderId="42" xfId="0" applyNumberFormat="1" applyFont="1" applyFill="1" applyBorder="1" applyAlignment="1">
      <alignment horizontal="center" vertical="center"/>
    </xf>
    <xf numFmtId="0" fontId="55" fillId="33" borderId="43" xfId="0" applyFont="1" applyFill="1" applyBorder="1" applyAlignment="1">
      <alignment horizontal="center" vertical="center"/>
    </xf>
    <xf numFmtId="0" fontId="53" fillId="0" borderId="40" xfId="0" applyFont="1" applyBorder="1" applyAlignment="1">
      <alignment vertical="center"/>
    </xf>
    <xf numFmtId="0" fontId="55" fillId="0" borderId="40" xfId="0" applyFont="1" applyBorder="1" applyAlignment="1">
      <alignment horizontal="center" vertical="center"/>
    </xf>
    <xf numFmtId="3" fontId="55" fillId="0" borderId="40" xfId="0" applyNumberFormat="1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3" fillId="33" borderId="40" xfId="0" applyFont="1" applyFill="1" applyBorder="1" applyAlignment="1">
      <alignment vertical="center"/>
    </xf>
    <xf numFmtId="0" fontId="55" fillId="33" borderId="40" xfId="0" applyFont="1" applyFill="1" applyBorder="1" applyAlignment="1">
      <alignment horizontal="center" vertical="center"/>
    </xf>
    <xf numFmtId="3" fontId="55" fillId="33" borderId="40" xfId="0" applyNumberFormat="1" applyFont="1" applyFill="1" applyBorder="1" applyAlignment="1">
      <alignment horizontal="center" vertical="center"/>
    </xf>
    <xf numFmtId="0" fontId="55" fillId="33" borderId="44" xfId="0" applyFont="1" applyFill="1" applyBorder="1" applyAlignment="1">
      <alignment horizontal="center" vertical="center"/>
    </xf>
    <xf numFmtId="0" fontId="53" fillId="35" borderId="40" xfId="0" applyFont="1" applyFill="1" applyBorder="1" applyAlignment="1">
      <alignment vertical="center"/>
    </xf>
    <xf numFmtId="3" fontId="55" fillId="35" borderId="40" xfId="0" applyNumberFormat="1" applyFont="1" applyFill="1" applyBorder="1" applyAlignment="1">
      <alignment horizontal="center" vertical="center"/>
    </xf>
    <xf numFmtId="3" fontId="55" fillId="35" borderId="44" xfId="0" applyNumberFormat="1" applyFont="1" applyFill="1" applyBorder="1" applyAlignment="1">
      <alignment horizontal="center" vertical="center"/>
    </xf>
    <xf numFmtId="0" fontId="55" fillId="35" borderId="40" xfId="0" applyFont="1" applyFill="1" applyBorder="1" applyAlignment="1">
      <alignment horizontal="center" vertical="center"/>
    </xf>
    <xf numFmtId="0" fontId="55" fillId="35" borderId="44" xfId="0" applyFont="1" applyFill="1" applyBorder="1" applyAlignment="1">
      <alignment horizontal="center" vertical="center"/>
    </xf>
    <xf numFmtId="0" fontId="53" fillId="35" borderId="45" xfId="0" applyFont="1" applyFill="1" applyBorder="1" applyAlignment="1">
      <alignment vertical="center"/>
    </xf>
    <xf numFmtId="3" fontId="56" fillId="35" borderId="45" xfId="0" applyNumberFormat="1" applyFont="1" applyFill="1" applyBorder="1" applyAlignment="1">
      <alignment horizontal="center" vertical="center"/>
    </xf>
    <xf numFmtId="3" fontId="59" fillId="33" borderId="10" xfId="0" applyNumberFormat="1" applyFont="1" applyFill="1" applyBorder="1" applyAlignment="1">
      <alignment horizontal="right" vertical="center"/>
    </xf>
    <xf numFmtId="3" fontId="59" fillId="0" borderId="10" xfId="0" applyNumberFormat="1" applyFont="1" applyBorder="1" applyAlignment="1">
      <alignment horizontal="right" vertical="center"/>
    </xf>
    <xf numFmtId="0" fontId="59" fillId="33" borderId="10" xfId="0" applyFont="1" applyFill="1" applyBorder="1" applyAlignment="1">
      <alignment horizontal="right" vertical="center"/>
    </xf>
    <xf numFmtId="3" fontId="59" fillId="0" borderId="14" xfId="0" applyNumberFormat="1" applyFont="1" applyBorder="1" applyAlignment="1">
      <alignment horizontal="right" vertical="center"/>
    </xf>
    <xf numFmtId="3" fontId="59" fillId="0" borderId="46" xfId="0" applyNumberFormat="1" applyFont="1" applyBorder="1" applyAlignment="1">
      <alignment horizontal="right" vertical="center"/>
    </xf>
    <xf numFmtId="0" fontId="59" fillId="33" borderId="14" xfId="0" applyFont="1" applyFill="1" applyBorder="1" applyAlignment="1">
      <alignment horizontal="right" vertical="center"/>
    </xf>
    <xf numFmtId="0" fontId="59" fillId="33" borderId="46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top"/>
    </xf>
    <xf numFmtId="0" fontId="0" fillId="33" borderId="14" xfId="0" applyFill="1" applyBorder="1" applyAlignment="1">
      <alignment horizontal="right" vertical="top"/>
    </xf>
    <xf numFmtId="0" fontId="0" fillId="33" borderId="46" xfId="0" applyFill="1" applyBorder="1" applyAlignment="1">
      <alignment horizontal="right" vertical="top"/>
    </xf>
    <xf numFmtId="0" fontId="59" fillId="0" borderId="10" xfId="0" applyFont="1" applyBorder="1" applyAlignment="1">
      <alignment horizontal="right" vertical="center"/>
    </xf>
    <xf numFmtId="0" fontId="59" fillId="0" borderId="14" xfId="0" applyFont="1" applyBorder="1" applyAlignment="1">
      <alignment horizontal="right" vertical="center"/>
    </xf>
    <xf numFmtId="0" fontId="59" fillId="0" borderId="46" xfId="0" applyFont="1" applyBorder="1" applyAlignment="1">
      <alignment horizontal="right" vertical="center"/>
    </xf>
    <xf numFmtId="3" fontId="59" fillId="33" borderId="14" xfId="0" applyNumberFormat="1" applyFont="1" applyFill="1" applyBorder="1" applyAlignment="1">
      <alignment horizontal="right" vertical="center"/>
    </xf>
    <xf numFmtId="3" fontId="59" fillId="33" borderId="46" xfId="0" applyNumberFormat="1" applyFont="1" applyFill="1" applyBorder="1" applyAlignment="1">
      <alignment horizontal="right" vertical="center"/>
    </xf>
    <xf numFmtId="3" fontId="59" fillId="0" borderId="36" xfId="0" applyNumberFormat="1" applyFont="1" applyBorder="1" applyAlignment="1">
      <alignment horizontal="right" vertical="center"/>
    </xf>
    <xf numFmtId="3" fontId="59" fillId="0" borderId="47" xfId="0" applyNumberFormat="1" applyFont="1" applyBorder="1" applyAlignment="1">
      <alignment horizontal="right" vertical="center"/>
    </xf>
    <xf numFmtId="3" fontId="59" fillId="0" borderId="48" xfId="0" applyNumberFormat="1" applyFont="1" applyBorder="1" applyAlignment="1">
      <alignment horizontal="right" vertical="center"/>
    </xf>
    <xf numFmtId="165" fontId="59" fillId="0" borderId="10" xfId="48" applyNumberFormat="1" applyFont="1" applyBorder="1" applyAlignment="1">
      <alignment horizontal="right" vertical="center"/>
    </xf>
    <xf numFmtId="165" fontId="59" fillId="0" borderId="14" xfId="48" applyNumberFormat="1" applyFont="1" applyBorder="1" applyAlignment="1">
      <alignment horizontal="right" vertical="center"/>
    </xf>
    <xf numFmtId="165" fontId="59" fillId="0" borderId="46" xfId="48" applyNumberFormat="1" applyFont="1" applyBorder="1" applyAlignment="1">
      <alignment horizontal="right" vertical="center"/>
    </xf>
    <xf numFmtId="165" fontId="59" fillId="33" borderId="10" xfId="48" applyNumberFormat="1" applyFont="1" applyFill="1" applyBorder="1" applyAlignment="1">
      <alignment horizontal="right" vertical="center"/>
    </xf>
    <xf numFmtId="165" fontId="59" fillId="33" borderId="14" xfId="48" applyNumberFormat="1" applyFont="1" applyFill="1" applyBorder="1" applyAlignment="1">
      <alignment horizontal="right" vertical="center"/>
    </xf>
    <xf numFmtId="165" fontId="59" fillId="33" borderId="46" xfId="48" applyNumberFormat="1" applyFont="1" applyFill="1" applyBorder="1" applyAlignment="1">
      <alignment horizontal="right" vertical="center"/>
    </xf>
    <xf numFmtId="165" fontId="0" fillId="33" borderId="10" xfId="48" applyNumberFormat="1" applyFont="1" applyFill="1" applyBorder="1" applyAlignment="1">
      <alignment horizontal="right" vertical="top"/>
    </xf>
    <xf numFmtId="165" fontId="0" fillId="33" borderId="14" xfId="48" applyNumberFormat="1" applyFont="1" applyFill="1" applyBorder="1" applyAlignment="1">
      <alignment horizontal="right" vertical="top"/>
    </xf>
    <xf numFmtId="165" fontId="0" fillId="33" borderId="46" xfId="48" applyNumberFormat="1" applyFont="1" applyFill="1" applyBorder="1" applyAlignment="1">
      <alignment horizontal="right" vertical="top"/>
    </xf>
    <xf numFmtId="165" fontId="59" fillId="0" borderId="39" xfId="48" applyNumberFormat="1" applyFont="1" applyBorder="1" applyAlignment="1">
      <alignment horizontal="right" vertical="center"/>
    </xf>
    <xf numFmtId="165" fontId="59" fillId="0" borderId="0" xfId="48" applyNumberFormat="1" applyFont="1" applyBorder="1" applyAlignment="1">
      <alignment horizontal="right" vertical="center"/>
    </xf>
    <xf numFmtId="165" fontId="59" fillId="0" borderId="49" xfId="48" applyNumberFormat="1" applyFont="1" applyBorder="1" applyAlignment="1">
      <alignment horizontal="right" vertical="center"/>
    </xf>
    <xf numFmtId="0" fontId="2" fillId="5" borderId="0" xfId="45" applyFill="1" applyAlignment="1" applyProtection="1">
      <alignment/>
      <protection/>
    </xf>
    <xf numFmtId="0" fontId="57" fillId="0" borderId="15" xfId="0" applyFont="1" applyBorder="1" applyAlignment="1">
      <alignment horizontal="center" vertical="center"/>
    </xf>
    <xf numFmtId="0" fontId="64" fillId="33" borderId="50" xfId="0" applyFont="1" applyFill="1" applyBorder="1" applyAlignment="1">
      <alignment horizontal="center" vertical="center"/>
    </xf>
    <xf numFmtId="0" fontId="56" fillId="33" borderId="50" xfId="0" applyFont="1" applyFill="1" applyBorder="1" applyAlignment="1">
      <alignment vertical="center"/>
    </xf>
    <xf numFmtId="166" fontId="56" fillId="33" borderId="51" xfId="0" applyNumberFormat="1" applyFont="1" applyFill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56" fillId="0" borderId="50" xfId="0" applyFont="1" applyBorder="1" applyAlignment="1">
      <alignment vertical="center"/>
    </xf>
    <xf numFmtId="166" fontId="56" fillId="0" borderId="51" xfId="0" applyNumberFormat="1" applyFont="1" applyBorder="1" applyAlignment="1">
      <alignment horizontal="center" vertical="center"/>
    </xf>
    <xf numFmtId="0" fontId="33" fillId="0" borderId="52" xfId="0" applyFont="1" applyFill="1" applyBorder="1" applyAlignment="1">
      <alignment vertical="center" wrapText="1"/>
    </xf>
    <xf numFmtId="164" fontId="1" fillId="0" borderId="53" xfId="54" applyNumberFormat="1" applyFont="1" applyFill="1" applyBorder="1" applyAlignment="1">
      <alignment horizontal="right" wrapText="1"/>
      <protection/>
    </xf>
    <xf numFmtId="0" fontId="57" fillId="0" borderId="54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left" vertical="center"/>
    </xf>
    <xf numFmtId="164" fontId="56" fillId="33" borderId="51" xfId="0" applyNumberFormat="1" applyFont="1" applyFill="1" applyBorder="1" applyAlignment="1">
      <alignment horizontal="center" vertical="center"/>
    </xf>
    <xf numFmtId="164" fontId="56" fillId="0" borderId="51" xfId="0" applyNumberFormat="1" applyFont="1" applyBorder="1" applyAlignment="1">
      <alignment horizontal="center" vertical="center"/>
    </xf>
    <xf numFmtId="164" fontId="7" fillId="35" borderId="56" xfId="55" applyNumberFormat="1" applyFont="1" applyFill="1" applyBorder="1" applyAlignment="1">
      <alignment horizontal="right" wrapText="1"/>
      <protection/>
    </xf>
    <xf numFmtId="0" fontId="56" fillId="33" borderId="57" xfId="0" applyFont="1" applyFill="1" applyBorder="1" applyAlignment="1">
      <alignment horizontal="center" vertical="center"/>
    </xf>
    <xf numFmtId="3" fontId="54" fillId="0" borderId="58" xfId="0" applyNumberFormat="1" applyFont="1" applyBorder="1" applyAlignment="1">
      <alignment horizontal="center" vertical="center"/>
    </xf>
    <xf numFmtId="3" fontId="54" fillId="33" borderId="58" xfId="0" applyNumberFormat="1" applyFont="1" applyFill="1" applyBorder="1" applyAlignment="1">
      <alignment horizontal="center" vertical="center"/>
    </xf>
    <xf numFmtId="3" fontId="54" fillId="0" borderId="59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167" fontId="59" fillId="33" borderId="10" xfId="0" applyNumberFormat="1" applyFont="1" applyFill="1" applyBorder="1" applyAlignment="1">
      <alignment horizontal="right" vertical="center"/>
    </xf>
    <xf numFmtId="168" fontId="0" fillId="11" borderId="0" xfId="0" applyNumberFormat="1" applyFill="1" applyAlignment="1">
      <alignment/>
    </xf>
    <xf numFmtId="3" fontId="60" fillId="33" borderId="10" xfId="0" applyNumberFormat="1" applyFont="1" applyFill="1" applyBorder="1" applyAlignment="1">
      <alignment horizontal="left" vertical="center" wrapText="1"/>
    </xf>
    <xf numFmtId="3" fontId="60" fillId="0" borderId="10" xfId="0" applyNumberFormat="1" applyFont="1" applyBorder="1" applyAlignment="1">
      <alignment horizontal="left" vertical="center" wrapText="1"/>
    </xf>
    <xf numFmtId="3" fontId="61" fillId="0" borderId="10" xfId="0" applyNumberFormat="1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167" fontId="59" fillId="33" borderId="46" xfId="0" applyNumberFormat="1" applyFont="1" applyFill="1" applyBorder="1" applyAlignment="1">
      <alignment horizontal="left" vertical="center" wrapText="1"/>
    </xf>
    <xf numFmtId="3" fontId="59" fillId="0" borderId="46" xfId="0" applyNumberFormat="1" applyFont="1" applyBorder="1" applyAlignment="1">
      <alignment horizontal="left" vertical="center" wrapText="1"/>
    </xf>
    <xf numFmtId="0" fontId="60" fillId="33" borderId="46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2" fillId="5" borderId="0" xfId="0" applyFont="1" applyFill="1" applyAlignment="1">
      <alignment/>
    </xf>
    <xf numFmtId="0" fontId="53" fillId="33" borderId="60" xfId="0" applyFont="1" applyFill="1" applyBorder="1" applyAlignment="1">
      <alignment horizontal="center" vertical="center"/>
    </xf>
    <xf numFmtId="0" fontId="53" fillId="33" borderId="61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6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3" fontId="53" fillId="0" borderId="27" xfId="0" applyNumberFormat="1" applyFont="1" applyFill="1" applyBorder="1" applyAlignment="1">
      <alignment vertical="center"/>
    </xf>
    <xf numFmtId="3" fontId="0" fillId="11" borderId="0" xfId="0" applyNumberFormat="1" applyFill="1" applyAlignment="1">
      <alignment/>
    </xf>
    <xf numFmtId="165" fontId="0" fillId="11" borderId="0" xfId="0" applyNumberFormat="1" applyFill="1" applyAlignment="1">
      <alignment/>
    </xf>
    <xf numFmtId="0" fontId="53" fillId="33" borderId="61" xfId="0" applyFont="1" applyFill="1" applyBorder="1" applyAlignment="1">
      <alignment horizontal="center" vertical="center"/>
    </xf>
    <xf numFmtId="0" fontId="53" fillId="33" borderId="60" xfId="0" applyFont="1" applyFill="1" applyBorder="1" applyAlignment="1">
      <alignment horizontal="center" vertical="center"/>
    </xf>
    <xf numFmtId="0" fontId="3" fillId="5" borderId="0" xfId="46" applyFont="1" applyFill="1" applyAlignment="1" applyProtection="1">
      <alignment/>
      <protection/>
    </xf>
    <xf numFmtId="3" fontId="53" fillId="0" borderId="20" xfId="0" applyNumberFormat="1" applyFont="1" applyBorder="1" applyAlignment="1">
      <alignment horizontal="left" vertical="center"/>
    </xf>
    <xf numFmtId="3" fontId="53" fillId="0" borderId="10" xfId="0" applyNumberFormat="1" applyFont="1" applyBorder="1" applyAlignment="1">
      <alignment horizontal="left" vertical="center"/>
    </xf>
    <xf numFmtId="3" fontId="53" fillId="33" borderId="20" xfId="0" applyNumberFormat="1" applyFont="1" applyFill="1" applyBorder="1" applyAlignment="1">
      <alignment horizontal="left" vertical="center"/>
    </xf>
    <xf numFmtId="3" fontId="53" fillId="33" borderId="10" xfId="0" applyNumberFormat="1" applyFont="1" applyFill="1" applyBorder="1" applyAlignment="1">
      <alignment horizontal="left" vertical="center"/>
    </xf>
    <xf numFmtId="3" fontId="53" fillId="0" borderId="20" xfId="0" applyNumberFormat="1" applyFont="1" applyBorder="1" applyAlignment="1">
      <alignment horizontal="center" vertical="center"/>
    </xf>
    <xf numFmtId="3" fontId="53" fillId="0" borderId="37" xfId="0" applyNumberFormat="1" applyFont="1" applyBorder="1" applyAlignment="1">
      <alignment horizontal="left" vertical="center"/>
    </xf>
    <xf numFmtId="3" fontId="53" fillId="33" borderId="37" xfId="0" applyNumberFormat="1" applyFont="1" applyFill="1" applyBorder="1" applyAlignment="1">
      <alignment horizontal="left" vertical="center"/>
    </xf>
    <xf numFmtId="3" fontId="53" fillId="33" borderId="20" xfId="0" applyNumberFormat="1" applyFont="1" applyFill="1" applyBorder="1" applyAlignment="1">
      <alignment horizontal="center" vertical="center"/>
    </xf>
    <xf numFmtId="3" fontId="34" fillId="33" borderId="37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36" borderId="11" xfId="0" applyFont="1" applyFill="1" applyBorder="1" applyAlignment="1">
      <alignment horizontal="center" vertical="center"/>
    </xf>
    <xf numFmtId="169" fontId="0" fillId="5" borderId="0" xfId="0" applyNumberFormat="1" applyFill="1" applyAlignment="1">
      <alignment/>
    </xf>
    <xf numFmtId="9" fontId="0" fillId="5" borderId="0" xfId="57" applyFont="1" applyFill="1" applyAlignment="1">
      <alignment/>
    </xf>
    <xf numFmtId="170" fontId="0" fillId="5" borderId="0" xfId="57" applyNumberFormat="1" applyFont="1" applyFill="1" applyAlignment="1">
      <alignment/>
    </xf>
    <xf numFmtId="0" fontId="33" fillId="35" borderId="52" xfId="0" applyFont="1" applyFill="1" applyBorder="1" applyAlignment="1">
      <alignment vertical="center" wrapText="1"/>
    </xf>
    <xf numFmtId="0" fontId="33" fillId="0" borderId="64" xfId="0" applyFont="1" applyBorder="1" applyAlignment="1">
      <alignment vertical="center" wrapText="1"/>
    </xf>
    <xf numFmtId="0" fontId="28" fillId="35" borderId="65" xfId="0" applyFont="1" applyFill="1" applyBorder="1" applyAlignment="1">
      <alignment vertical="center" wrapText="1"/>
    </xf>
    <xf numFmtId="0" fontId="57" fillId="0" borderId="66" xfId="0" applyFont="1" applyBorder="1" applyAlignment="1">
      <alignment horizontal="center" vertical="center"/>
    </xf>
    <xf numFmtId="0" fontId="57" fillId="0" borderId="67" xfId="0" applyFont="1" applyBorder="1" applyAlignment="1">
      <alignment horizontal="center" vertical="center"/>
    </xf>
    <xf numFmtId="1" fontId="28" fillId="35" borderId="52" xfId="0" applyNumberFormat="1" applyFont="1" applyFill="1" applyBorder="1" applyAlignment="1">
      <alignment horizontal="left" vertical="center"/>
    </xf>
    <xf numFmtId="164" fontId="1" fillId="35" borderId="68" xfId="54" applyNumberFormat="1" applyFont="1" applyFill="1" applyBorder="1" applyAlignment="1">
      <alignment horizontal="right" wrapText="1"/>
      <protection/>
    </xf>
    <xf numFmtId="1" fontId="28" fillId="0" borderId="64" xfId="0" applyNumberFormat="1" applyFont="1" applyBorder="1" applyAlignment="1">
      <alignment horizontal="left" vertical="center"/>
    </xf>
    <xf numFmtId="164" fontId="1" fillId="0" borderId="69" xfId="54" applyNumberFormat="1" applyFont="1" applyBorder="1" applyAlignment="1">
      <alignment horizontal="right" wrapText="1"/>
      <protection/>
    </xf>
    <xf numFmtId="0" fontId="28" fillId="35" borderId="65" xfId="0" applyFont="1" applyFill="1" applyBorder="1" applyAlignment="1">
      <alignment horizontal="left" vertical="center"/>
    </xf>
    <xf numFmtId="164" fontId="28" fillId="35" borderId="70" xfId="50" applyNumberFormat="1" applyFont="1" applyFill="1" applyBorder="1" applyAlignment="1">
      <alignment horizontal="center" vertical="center" wrapText="1"/>
    </xf>
    <xf numFmtId="164" fontId="33" fillId="35" borderId="70" xfId="50" applyNumberFormat="1" applyFont="1" applyFill="1" applyBorder="1" applyAlignment="1">
      <alignment horizontal="center" vertical="center" wrapText="1"/>
    </xf>
    <xf numFmtId="0" fontId="33" fillId="35" borderId="65" xfId="0" applyFont="1" applyFill="1" applyBorder="1" applyAlignment="1">
      <alignment vertical="center" wrapText="1"/>
    </xf>
    <xf numFmtId="0" fontId="57" fillId="0" borderId="71" xfId="0" applyFont="1" applyFill="1" applyBorder="1" applyAlignment="1">
      <alignment horizontal="center" vertical="center"/>
    </xf>
    <xf numFmtId="0" fontId="4" fillId="11" borderId="0" xfId="45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>
      <alignment/>
    </xf>
    <xf numFmtId="164" fontId="0" fillId="5" borderId="0" xfId="0" applyNumberFormat="1" applyFill="1" applyAlignment="1">
      <alignment/>
    </xf>
    <xf numFmtId="0" fontId="0" fillId="0" borderId="0" xfId="0" applyFill="1" applyAlignment="1">
      <alignment/>
    </xf>
    <xf numFmtId="0" fontId="0" fillId="5" borderId="0" xfId="0" applyFont="1" applyFill="1" applyAlignment="1">
      <alignment/>
    </xf>
    <xf numFmtId="0" fontId="28" fillId="0" borderId="72" xfId="0" applyFont="1" applyBorder="1" applyAlignment="1">
      <alignment/>
    </xf>
    <xf numFmtId="0" fontId="52" fillId="0" borderId="0" xfId="0" applyFont="1" applyFill="1" applyAlignment="1">
      <alignment horizontal="left"/>
    </xf>
    <xf numFmtId="164" fontId="33" fillId="0" borderId="37" xfId="50" applyNumberFormat="1" applyFont="1" applyFill="1" applyBorder="1" applyAlignment="1">
      <alignment horizontal="left" vertical="center" wrapText="1"/>
    </xf>
    <xf numFmtId="164" fontId="28" fillId="0" borderId="37" xfId="50" applyNumberFormat="1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/>
    </xf>
    <xf numFmtId="0" fontId="52" fillId="0" borderId="37" xfId="0" applyFont="1" applyFill="1" applyBorder="1" applyAlignment="1">
      <alignment horizontal="left" vertical="center" wrapText="1"/>
    </xf>
    <xf numFmtId="0" fontId="28" fillId="0" borderId="72" xfId="0" applyFont="1" applyFill="1" applyBorder="1" applyAlignment="1">
      <alignment/>
    </xf>
    <xf numFmtId="3" fontId="54" fillId="37" borderId="10" xfId="0" applyNumberFormat="1" applyFont="1" applyFill="1" applyBorder="1" applyAlignment="1">
      <alignment horizontal="center" vertical="center"/>
    </xf>
    <xf numFmtId="3" fontId="54" fillId="37" borderId="20" xfId="0" applyNumberFormat="1" applyFont="1" applyFill="1" applyBorder="1" applyAlignment="1">
      <alignment horizontal="center" vertical="center"/>
    </xf>
    <xf numFmtId="3" fontId="54" fillId="37" borderId="19" xfId="0" applyNumberFormat="1" applyFont="1" applyFill="1" applyBorder="1" applyAlignment="1">
      <alignment horizontal="center" vertical="center"/>
    </xf>
    <xf numFmtId="3" fontId="54" fillId="37" borderId="14" xfId="0" applyNumberFormat="1" applyFont="1" applyFill="1" applyBorder="1" applyAlignment="1">
      <alignment horizontal="center" vertical="center"/>
    </xf>
    <xf numFmtId="3" fontId="54" fillId="37" borderId="58" xfId="0" applyNumberFormat="1" applyFont="1" applyFill="1" applyBorder="1" applyAlignment="1">
      <alignment horizontal="center" vertical="center"/>
    </xf>
    <xf numFmtId="3" fontId="54" fillId="37" borderId="32" xfId="0" applyNumberFormat="1" applyFont="1" applyFill="1" applyBorder="1" applyAlignment="1">
      <alignment horizontal="center" vertical="center"/>
    </xf>
    <xf numFmtId="3" fontId="54" fillId="37" borderId="33" xfId="0" applyNumberFormat="1" applyFont="1" applyFill="1" applyBorder="1" applyAlignment="1">
      <alignment horizontal="center" vertical="center"/>
    </xf>
    <xf numFmtId="3" fontId="53" fillId="0" borderId="20" xfId="0" applyNumberFormat="1" applyFont="1" applyBorder="1" applyAlignment="1">
      <alignment vertical="center"/>
    </xf>
    <xf numFmtId="0" fontId="0" fillId="38" borderId="0" xfId="0" applyFill="1" applyAlignment="1">
      <alignment/>
    </xf>
    <xf numFmtId="1" fontId="59" fillId="33" borderId="10" xfId="0" applyNumberFormat="1" applyFont="1" applyFill="1" applyBorder="1" applyAlignment="1">
      <alignment horizontal="right" vertical="center"/>
    </xf>
    <xf numFmtId="3" fontId="0" fillId="38" borderId="0" xfId="0" applyNumberFormat="1" applyFill="1" applyAlignment="1">
      <alignment/>
    </xf>
    <xf numFmtId="3" fontId="54" fillId="37" borderId="59" xfId="0" applyNumberFormat="1" applyFont="1" applyFill="1" applyBorder="1" applyAlignment="1">
      <alignment horizontal="center" vertical="center"/>
    </xf>
    <xf numFmtId="3" fontId="35" fillId="33" borderId="10" xfId="0" applyNumberFormat="1" applyFont="1" applyFill="1" applyBorder="1" applyAlignment="1">
      <alignment horizontal="center" vertical="center"/>
    </xf>
    <xf numFmtId="3" fontId="35" fillId="33" borderId="19" xfId="0" applyNumberFormat="1" applyFont="1" applyFill="1" applyBorder="1" applyAlignment="1">
      <alignment horizontal="center" vertical="center"/>
    </xf>
    <xf numFmtId="3" fontId="35" fillId="33" borderId="20" xfId="0" applyNumberFormat="1" applyFont="1" applyFill="1" applyBorder="1" applyAlignment="1">
      <alignment horizontal="center" vertical="center"/>
    </xf>
    <xf numFmtId="0" fontId="53" fillId="33" borderId="73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57" fillId="0" borderId="75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76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77" xfId="0" applyFont="1" applyBorder="1" applyAlignment="1">
      <alignment horizontal="center" vertical="center"/>
    </xf>
    <xf numFmtId="0" fontId="57" fillId="0" borderId="78" xfId="0" applyFont="1" applyBorder="1" applyAlignment="1">
      <alignment horizontal="center" vertical="center"/>
    </xf>
    <xf numFmtId="0" fontId="57" fillId="0" borderId="79" xfId="0" applyFont="1" applyBorder="1" applyAlignment="1">
      <alignment horizontal="center" vertical="center"/>
    </xf>
    <xf numFmtId="0" fontId="53" fillId="33" borderId="80" xfId="0" applyFont="1" applyFill="1" applyBorder="1" applyAlignment="1">
      <alignment horizontal="center" vertical="center"/>
    </xf>
    <xf numFmtId="0" fontId="57" fillId="0" borderId="81" xfId="0" applyFont="1" applyBorder="1" applyAlignment="1">
      <alignment horizontal="center" vertical="center"/>
    </xf>
    <xf numFmtId="0" fontId="57" fillId="0" borderId="82" xfId="0" applyFont="1" applyBorder="1" applyAlignment="1">
      <alignment horizontal="center" vertical="center"/>
    </xf>
    <xf numFmtId="0" fontId="57" fillId="0" borderId="83" xfId="0" applyFont="1" applyBorder="1" applyAlignment="1">
      <alignment horizontal="center" vertical="center"/>
    </xf>
    <xf numFmtId="0" fontId="53" fillId="33" borderId="61" xfId="0" applyFont="1" applyFill="1" applyBorder="1" applyAlignment="1">
      <alignment horizontal="center" vertical="center"/>
    </xf>
    <xf numFmtId="0" fontId="53" fillId="33" borderId="60" xfId="0" applyFont="1" applyFill="1" applyBorder="1" applyAlignment="1">
      <alignment horizontal="center" vertical="center"/>
    </xf>
    <xf numFmtId="0" fontId="53" fillId="33" borderId="84" xfId="0" applyFont="1" applyFill="1" applyBorder="1" applyAlignment="1">
      <alignment horizontal="center" vertical="center" wrapText="1"/>
    </xf>
    <xf numFmtId="0" fontId="53" fillId="33" borderId="85" xfId="0" applyFont="1" applyFill="1" applyBorder="1" applyAlignment="1">
      <alignment horizontal="center" vertical="center" wrapText="1"/>
    </xf>
    <xf numFmtId="0" fontId="53" fillId="33" borderId="86" xfId="0" applyFont="1" applyFill="1" applyBorder="1" applyAlignment="1">
      <alignment horizontal="center" vertical="center"/>
    </xf>
    <xf numFmtId="0" fontId="53" fillId="33" borderId="87" xfId="0" applyFont="1" applyFill="1" applyBorder="1" applyAlignment="1">
      <alignment horizontal="center" vertical="center"/>
    </xf>
    <xf numFmtId="0" fontId="57" fillId="0" borderId="88" xfId="0" applyFont="1" applyBorder="1" applyAlignment="1">
      <alignment horizontal="center" vertical="center"/>
    </xf>
    <xf numFmtId="0" fontId="57" fillId="0" borderId="89" xfId="0" applyFont="1" applyBorder="1" applyAlignment="1">
      <alignment horizontal="center" vertical="center"/>
    </xf>
    <xf numFmtId="0" fontId="57" fillId="0" borderId="90" xfId="0" applyFont="1" applyBorder="1" applyAlignment="1">
      <alignment horizontal="center" vertical="center"/>
    </xf>
    <xf numFmtId="0" fontId="57" fillId="0" borderId="91" xfId="0" applyFont="1" applyBorder="1" applyAlignment="1">
      <alignment horizontal="center" vertical="center"/>
    </xf>
    <xf numFmtId="0" fontId="57" fillId="0" borderId="92" xfId="0" applyFont="1" applyBorder="1" applyAlignment="1">
      <alignment horizontal="center" vertical="center"/>
    </xf>
    <xf numFmtId="0" fontId="49" fillId="0" borderId="76" xfId="61" applyBorder="1" applyAlignment="1">
      <alignment horizontal="center"/>
    </xf>
    <xf numFmtId="0" fontId="49" fillId="0" borderId="24" xfId="61" applyBorder="1" applyAlignment="1">
      <alignment horizontal="center"/>
    </xf>
    <xf numFmtId="0" fontId="49" fillId="0" borderId="23" xfId="61" applyBorder="1" applyAlignment="1">
      <alignment horizontal="center"/>
    </xf>
    <xf numFmtId="0" fontId="57" fillId="0" borderId="93" xfId="0" applyFont="1" applyBorder="1" applyAlignment="1">
      <alignment horizontal="center" vertical="center"/>
    </xf>
    <xf numFmtId="0" fontId="4" fillId="11" borderId="0" xfId="45" applyFont="1" applyFill="1" applyBorder="1" applyAlignment="1" applyProtection="1">
      <alignment horizontal="left"/>
      <protection/>
    </xf>
    <xf numFmtId="0" fontId="65" fillId="38" borderId="93" xfId="61" applyFont="1" applyFill="1" applyBorder="1" applyAlignment="1">
      <alignment horizontal="center" vertical="center" wrapText="1"/>
    </xf>
    <xf numFmtId="0" fontId="65" fillId="38" borderId="88" xfId="61" applyFont="1" applyFill="1" applyBorder="1" applyAlignment="1">
      <alignment horizontal="center" vertical="center" wrapText="1"/>
    </xf>
    <xf numFmtId="0" fontId="65" fillId="38" borderId="89" xfId="61" applyFont="1" applyFill="1" applyBorder="1" applyAlignment="1">
      <alignment horizontal="center" vertical="center" wrapText="1"/>
    </xf>
    <xf numFmtId="0" fontId="65" fillId="38" borderId="94" xfId="61" applyFont="1" applyFill="1" applyBorder="1" applyAlignment="1">
      <alignment horizontal="center" vertical="center" wrapText="1"/>
    </xf>
    <xf numFmtId="0" fontId="65" fillId="38" borderId="0" xfId="61" applyFont="1" applyFill="1" applyBorder="1" applyAlignment="1">
      <alignment horizontal="center" vertical="center" wrapText="1"/>
    </xf>
    <xf numFmtId="0" fontId="65" fillId="38" borderId="95" xfId="61" applyFont="1" applyFill="1" applyBorder="1" applyAlignment="1">
      <alignment horizontal="center" vertical="center" wrapText="1"/>
    </xf>
    <xf numFmtId="0" fontId="65" fillId="38" borderId="74" xfId="61" applyFont="1" applyFill="1" applyBorder="1" applyAlignment="1">
      <alignment horizontal="center" vertical="center" wrapText="1"/>
    </xf>
    <xf numFmtId="0" fontId="65" fillId="38" borderId="75" xfId="61" applyFont="1" applyFill="1" applyBorder="1" applyAlignment="1">
      <alignment horizontal="center" vertical="center" wrapText="1"/>
    </xf>
    <xf numFmtId="0" fontId="65" fillId="38" borderId="29" xfId="61" applyFont="1" applyFill="1" applyBorder="1" applyAlignment="1">
      <alignment horizontal="center" vertical="center" wrapText="1"/>
    </xf>
    <xf numFmtId="0" fontId="4" fillId="11" borderId="0" xfId="45" applyFont="1" applyFill="1" applyBorder="1" applyAlignment="1" applyProtection="1">
      <alignment horizontal="left" vertical="center"/>
      <protection/>
    </xf>
    <xf numFmtId="0" fontId="49" fillId="0" borderId="74" xfId="61" applyBorder="1" applyAlignment="1">
      <alignment horizontal="center" vertical="center"/>
    </xf>
    <xf numFmtId="0" fontId="49" fillId="0" borderId="75" xfId="61" applyBorder="1" applyAlignment="1">
      <alignment horizontal="center" vertical="center"/>
    </xf>
    <xf numFmtId="0" fontId="49" fillId="0" borderId="94" xfId="61" applyBorder="1" applyAlignment="1">
      <alignment horizontal="center" vertical="center"/>
    </xf>
    <xf numFmtId="0" fontId="49" fillId="0" borderId="0" xfId="6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166" fontId="56" fillId="0" borderId="96" xfId="0" applyNumberFormat="1" applyFont="1" applyBorder="1" applyAlignment="1">
      <alignment horizontal="center" vertical="center"/>
    </xf>
    <xf numFmtId="166" fontId="56" fillId="0" borderId="97" xfId="0" applyNumberFormat="1" applyFont="1" applyBorder="1" applyAlignment="1">
      <alignment horizontal="center" vertical="center"/>
    </xf>
    <xf numFmtId="166" fontId="56" fillId="0" borderId="98" xfId="0" applyNumberFormat="1" applyFont="1" applyBorder="1" applyAlignment="1">
      <alignment horizontal="center" vertical="center"/>
    </xf>
    <xf numFmtId="166" fontId="56" fillId="33" borderId="96" xfId="0" applyNumberFormat="1" applyFont="1" applyFill="1" applyBorder="1" applyAlignment="1">
      <alignment horizontal="center" vertical="center"/>
    </xf>
    <xf numFmtId="166" fontId="56" fillId="33" borderId="97" xfId="0" applyNumberFormat="1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3" fillId="33" borderId="99" xfId="0" applyFont="1" applyFill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100" xfId="0" applyFont="1" applyBorder="1" applyAlignment="1">
      <alignment horizontal="center" vertical="center"/>
    </xf>
    <xf numFmtId="0" fontId="49" fillId="0" borderId="76" xfId="65" applyBorder="1" applyAlignment="1">
      <alignment horizontal="center"/>
    </xf>
    <xf numFmtId="0" fontId="49" fillId="0" borderId="24" xfId="65" applyBorder="1" applyAlignment="1">
      <alignment horizontal="center"/>
    </xf>
    <xf numFmtId="0" fontId="49" fillId="0" borderId="23" xfId="65" applyBorder="1" applyAlignment="1">
      <alignment horizontal="center"/>
    </xf>
    <xf numFmtId="0" fontId="49" fillId="38" borderId="101" xfId="61" applyFill="1" applyBorder="1" applyAlignment="1">
      <alignment horizontal="center" vertical="center"/>
    </xf>
    <xf numFmtId="0" fontId="49" fillId="38" borderId="102" xfId="61" applyFill="1" applyBorder="1" applyAlignment="1">
      <alignment horizontal="center" vertical="center"/>
    </xf>
    <xf numFmtId="0" fontId="49" fillId="38" borderId="103" xfId="61" applyFill="1" applyBorder="1" applyAlignment="1">
      <alignment horizontal="center" vertical="center"/>
    </xf>
    <xf numFmtId="0" fontId="49" fillId="38" borderId="76" xfId="61" applyFill="1" applyBorder="1" applyAlignment="1">
      <alignment horizontal="center" vertical="center"/>
    </xf>
    <xf numFmtId="0" fontId="49" fillId="38" borderId="24" xfId="61" applyFill="1" applyBorder="1" applyAlignment="1">
      <alignment horizontal="center" vertical="center"/>
    </xf>
    <xf numFmtId="0" fontId="49" fillId="38" borderId="23" xfId="61" applyFill="1" applyBorder="1" applyAlignment="1">
      <alignment horizontal="center" vertical="center"/>
    </xf>
    <xf numFmtId="0" fontId="0" fillId="5" borderId="0" xfId="0" applyFill="1" applyAlignment="1">
      <alignment horizontal="left" wrapText="1"/>
    </xf>
    <xf numFmtId="0" fontId="49" fillId="0" borderId="76" xfId="61" applyBorder="1" applyAlignment="1">
      <alignment horizontal="center" vertical="center"/>
    </xf>
    <xf numFmtId="0" fontId="49" fillId="0" borderId="24" xfId="61" applyBorder="1" applyAlignment="1">
      <alignment horizontal="center" vertical="center"/>
    </xf>
    <xf numFmtId="0" fontId="49" fillId="0" borderId="23" xfId="61" applyBorder="1" applyAlignment="1">
      <alignment horizontal="center" vertical="center"/>
    </xf>
    <xf numFmtId="0" fontId="57" fillId="0" borderId="104" xfId="0" applyFont="1" applyBorder="1" applyAlignment="1">
      <alignment horizontal="center" vertical="center"/>
    </xf>
    <xf numFmtId="0" fontId="57" fillId="0" borderId="105" xfId="0" applyFont="1" applyBorder="1" applyAlignment="1">
      <alignment horizontal="center" vertical="center"/>
    </xf>
    <xf numFmtId="0" fontId="57" fillId="5" borderId="42" xfId="0" applyFont="1" applyFill="1" applyBorder="1" applyAlignment="1">
      <alignment horizontal="center" vertical="center" wrapText="1"/>
    </xf>
    <xf numFmtId="0" fontId="57" fillId="5" borderId="106" xfId="0" applyFont="1" applyFill="1" applyBorder="1" applyAlignment="1">
      <alignment horizontal="center" vertical="center" wrapText="1"/>
    </xf>
    <xf numFmtId="0" fontId="57" fillId="5" borderId="107" xfId="0" applyFont="1" applyFill="1" applyBorder="1" applyAlignment="1">
      <alignment horizontal="center" vertical="center"/>
    </xf>
    <xf numFmtId="0" fontId="57" fillId="5" borderId="19" xfId="0" applyFont="1" applyFill="1" applyBorder="1" applyAlignment="1">
      <alignment horizontal="center" vertical="center"/>
    </xf>
    <xf numFmtId="0" fontId="57" fillId="0" borderId="104" xfId="0" applyFont="1" applyBorder="1" applyAlignment="1">
      <alignment horizontal="center" vertical="center" wrapText="1"/>
    </xf>
    <xf numFmtId="0" fontId="57" fillId="0" borderId="105" xfId="0" applyFont="1" applyBorder="1" applyAlignment="1">
      <alignment horizontal="center" vertical="center" wrapText="1"/>
    </xf>
    <xf numFmtId="0" fontId="57" fillId="33" borderId="107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3" fillId="33" borderId="96" xfId="0" applyFont="1" applyFill="1" applyBorder="1" applyAlignment="1">
      <alignment horizontal="center" vertical="center"/>
    </xf>
    <xf numFmtId="0" fontId="53" fillId="33" borderId="97" xfId="0" applyFont="1" applyFill="1" applyBorder="1" applyAlignment="1">
      <alignment horizontal="center" vertical="center"/>
    </xf>
    <xf numFmtId="0" fontId="59" fillId="5" borderId="42" xfId="0" applyFont="1" applyFill="1" applyBorder="1" applyAlignment="1">
      <alignment horizontal="center" vertical="center" wrapText="1"/>
    </xf>
    <xf numFmtId="0" fontId="59" fillId="5" borderId="106" xfId="0" applyFont="1" applyFill="1" applyBorder="1" applyAlignment="1">
      <alignment horizontal="center" vertical="center" wrapText="1"/>
    </xf>
    <xf numFmtId="0" fontId="52" fillId="0" borderId="72" xfId="0" applyFont="1" applyBorder="1" applyAlignment="1">
      <alignment horizontal="center" vertical="center"/>
    </xf>
    <xf numFmtId="0" fontId="52" fillId="0" borderId="108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7" fillId="0" borderId="109" xfId="0" applyFont="1" applyBorder="1" applyAlignment="1">
      <alignment horizontal="center" vertical="center"/>
    </xf>
    <xf numFmtId="0" fontId="57" fillId="0" borderId="110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28" fillId="0" borderId="111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52" fillId="0" borderId="14" xfId="0" applyFont="1" applyBorder="1" applyAlignment="1">
      <alignment horizontal="left"/>
    </xf>
    <xf numFmtId="0" fontId="52" fillId="0" borderId="37" xfId="0" applyFont="1" applyFill="1" applyBorder="1" applyAlignment="1">
      <alignment horizontal="center" vertical="center" wrapText="1"/>
    </xf>
    <xf numFmtId="0" fontId="52" fillId="0" borderId="111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7" fillId="33" borderId="109" xfId="0" applyFont="1" applyFill="1" applyBorder="1" applyAlignment="1">
      <alignment horizontal="center" vertical="center"/>
    </xf>
    <xf numFmtId="0" fontId="57" fillId="33" borderId="110" xfId="0" applyFont="1" applyFill="1" applyBorder="1" applyAlignment="1">
      <alignment horizontal="center" vertical="center"/>
    </xf>
    <xf numFmtId="0" fontId="57" fillId="33" borderId="32" xfId="0" applyFont="1" applyFill="1" applyBorder="1" applyAlignment="1">
      <alignment horizontal="center" vertical="center"/>
    </xf>
    <xf numFmtId="0" fontId="57" fillId="33" borderId="112" xfId="0" applyFont="1" applyFill="1" applyBorder="1" applyAlignment="1">
      <alignment horizontal="center" vertical="center"/>
    </xf>
    <xf numFmtId="0" fontId="57" fillId="33" borderId="113" xfId="0" applyFont="1" applyFill="1" applyBorder="1" applyAlignment="1">
      <alignment horizontal="center" vertical="center"/>
    </xf>
    <xf numFmtId="0" fontId="57" fillId="33" borderId="114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44" xfId="0" applyFont="1" applyFill="1" applyBorder="1" applyAlignment="1">
      <alignment horizontal="center" vertical="center"/>
    </xf>
    <xf numFmtId="3" fontId="53" fillId="33" borderId="19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3" fillId="33" borderId="58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DAT_CAR_1" xfId="54"/>
    <cellStyle name="Normal_DAT_EST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a2" displayName="Tabla2" ref="F4:I49" comment="" totalsRowShown="0">
  <tableColumns count="4">
    <tableColumn id="1" name="N°"/>
    <tableColumn id="2" name="Proyecto"/>
    <tableColumn id="3" name="Inversión estimada en UF"/>
    <tableColumn id="4" name="Año llamado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B3:F24" comment="" totalsRowShown="0">
  <tableColumns count="5">
    <tableColumn id="5" name="N"/>
    <tableColumn id="1" name="Número IP"/>
    <tableColumn id="2" name="Nombre Iniciativa"/>
    <tableColumn id="3" name="Inversión Estimada (U.F.)*"/>
    <tableColumn id="4" name="Tipo Iniciativ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3"/>
  <sheetViews>
    <sheetView tabSelected="1" zoomScale="56" zoomScaleNormal="56" zoomScalePageLayoutView="0" workbookViewId="0" topLeftCell="A1">
      <selection activeCell="B22" sqref="B22"/>
    </sheetView>
  </sheetViews>
  <sheetFormatPr defaultColWidth="11.421875" defaultRowHeight="15"/>
  <cols>
    <col min="1" max="1" width="38.8515625" style="18" customWidth="1"/>
    <col min="2" max="2" width="11.421875" style="18" customWidth="1"/>
    <col min="3" max="3" width="19.421875" style="18" customWidth="1"/>
    <col min="4" max="16384" width="11.421875" style="18" customWidth="1"/>
  </cols>
  <sheetData>
    <row r="1" spans="2:25" ht="15" customHeight="1">
      <c r="B1" s="288" t="s">
        <v>269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90"/>
    </row>
    <row r="2" spans="2:25" ht="15" customHeight="1">
      <c r="B2" s="291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3"/>
    </row>
    <row r="3" spans="2:25" ht="94.5" customHeight="1" thickBot="1">
      <c r="B3" s="294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6"/>
    </row>
    <row r="4" spans="2:26" ht="14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2:25" ht="60.75">
      <c r="B5" s="25">
        <v>1</v>
      </c>
      <c r="C5" s="297" t="s">
        <v>93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4"/>
      <c r="Y5" s="24"/>
    </row>
    <row r="6" spans="2:25" ht="60.75">
      <c r="B6" s="25">
        <v>2</v>
      </c>
      <c r="C6" s="297" t="s">
        <v>182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4"/>
      <c r="Y6" s="24"/>
    </row>
    <row r="7" spans="2:25" ht="60.75">
      <c r="B7" s="25">
        <v>3</v>
      </c>
      <c r="C7" s="229" t="s">
        <v>170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4"/>
      <c r="Y7" s="24"/>
    </row>
    <row r="8" spans="2:25" ht="60.75">
      <c r="B8" s="25">
        <v>4</v>
      </c>
      <c r="C8" s="297" t="s">
        <v>208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4"/>
      <c r="Y8" s="24"/>
    </row>
    <row r="9" spans="2:25" ht="60.75">
      <c r="B9" s="25">
        <v>5</v>
      </c>
      <c r="C9" s="297" t="s">
        <v>155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4"/>
      <c r="Y9" s="24"/>
    </row>
    <row r="10" spans="2:25" ht="60.75">
      <c r="B10" s="25">
        <v>6</v>
      </c>
      <c r="C10" s="297" t="s">
        <v>94</v>
      </c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4"/>
      <c r="Y10" s="24"/>
    </row>
    <row r="11" spans="2:25" ht="60.75">
      <c r="B11" s="25">
        <v>7</v>
      </c>
      <c r="C11" s="287" t="s">
        <v>95</v>
      </c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4"/>
      <c r="Y11" s="24"/>
    </row>
    <row r="12" spans="2:25" ht="60.75">
      <c r="B12" s="25">
        <v>8</v>
      </c>
      <c r="C12" s="287" t="s">
        <v>152</v>
      </c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4"/>
      <c r="Y12" s="24"/>
    </row>
    <row r="13" spans="2:25" ht="60.75">
      <c r="B13" s="2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24"/>
      <c r="Y13" s="24"/>
    </row>
  </sheetData>
  <sheetProtection/>
  <mergeCells count="8">
    <mergeCell ref="C12:W12"/>
    <mergeCell ref="B1:Y3"/>
    <mergeCell ref="C11:W11"/>
    <mergeCell ref="C10:W10"/>
    <mergeCell ref="C8:W8"/>
    <mergeCell ref="C6:W6"/>
    <mergeCell ref="C5:W5"/>
    <mergeCell ref="C9:W9"/>
  </mergeCells>
  <hyperlinks>
    <hyperlink ref="C5" location="Cartera!A1" display="Proyectos en Cartera"/>
    <hyperlink ref="C6" location="Estudio!A1" display="Estudio"/>
    <hyperlink ref="C8" location="'Transacciones - Viales'!A1" display="Transacciones Viales"/>
    <hyperlink ref="C10" location="'TMD y Accidentes - Viales'!A1" display="TMD y Accidentes"/>
    <hyperlink ref="C11" location="Aeropuerto!A1" display="Aeropuertos"/>
    <hyperlink ref="C12:W12" location="Ed_Pública!A1" display="Edificación pública"/>
    <hyperlink ref="C8:W8" location="Transacciones_Viales!A1" display="Transacciones en concesiones viales "/>
    <hyperlink ref="C9" location="'Transacciones - Viales'!A1" display="Transacciones Viales"/>
    <hyperlink ref="C9:W9" location="Transacciones_portico_mes!A1" display="Transacciones viales mensuales por pórtico o peaje"/>
    <hyperlink ref="C6:W6" location="'I. Privadas'!A1" display="Iniciativas Privadas"/>
    <hyperlink ref="C7" location="Licitados!A1" display="Proyectos en proceso de licitación o licitados"/>
    <hyperlink ref="C10:W10" location="'TMD y Accidentes - Viales'!A1" display="TMD y Accidentes en concesiones vial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D16">
      <selection activeCell="L5" sqref="L5"/>
    </sheetView>
  </sheetViews>
  <sheetFormatPr defaultColWidth="11.421875" defaultRowHeight="15"/>
  <cols>
    <col min="1" max="1" width="11.421875" style="16" customWidth="1"/>
    <col min="2" max="2" width="11.00390625" style="16" bestFit="1" customWidth="1"/>
    <col min="3" max="3" width="44.57421875" style="16" customWidth="1"/>
    <col min="4" max="4" width="23.57421875" style="16" bestFit="1" customWidth="1"/>
    <col min="5" max="5" width="11.421875" style="16" customWidth="1"/>
    <col min="6" max="6" width="5.421875" style="16" customWidth="1"/>
    <col min="7" max="7" width="52.421875" style="16" bestFit="1" customWidth="1"/>
    <col min="8" max="8" width="37.140625" style="16" customWidth="1"/>
    <col min="9" max="9" width="19.57421875" style="16" customWidth="1"/>
    <col min="10" max="16384" width="11.421875" style="16" customWidth="1"/>
  </cols>
  <sheetData>
    <row r="1" s="68" customFormat="1" ht="21">
      <c r="A1" s="95" t="s">
        <v>87</v>
      </c>
    </row>
    <row r="2" spans="2:9" ht="23.25" thickBot="1">
      <c r="B2" s="298" t="s">
        <v>72</v>
      </c>
      <c r="C2" s="299"/>
      <c r="D2" s="299"/>
      <c r="F2" s="300" t="s">
        <v>209</v>
      </c>
      <c r="G2" s="301"/>
      <c r="H2" s="301"/>
      <c r="I2" s="301"/>
    </row>
    <row r="3" spans="2:4" ht="15" thickBot="1">
      <c r="B3" s="19"/>
      <c r="D3" s="19"/>
    </row>
    <row r="4" spans="2:9" ht="14.25">
      <c r="B4" s="218" t="s">
        <v>71</v>
      </c>
      <c r="C4" s="218" t="s">
        <v>62</v>
      </c>
      <c r="D4" s="219" t="s">
        <v>89</v>
      </c>
      <c r="F4" s="164" t="s">
        <v>71</v>
      </c>
      <c r="G4" s="165" t="s">
        <v>62</v>
      </c>
      <c r="H4" s="165" t="s">
        <v>89</v>
      </c>
      <c r="I4" s="228" t="s">
        <v>252</v>
      </c>
    </row>
    <row r="5" spans="2:9" ht="14.25">
      <c r="B5" s="220">
        <v>1</v>
      </c>
      <c r="C5" s="215" t="s">
        <v>92</v>
      </c>
      <c r="D5" s="221">
        <v>13425000</v>
      </c>
      <c r="F5" s="166">
        <v>1</v>
      </c>
      <c r="G5" s="162" t="s">
        <v>211</v>
      </c>
      <c r="H5" s="163">
        <v>8660401</v>
      </c>
      <c r="I5" s="162">
        <v>2019</v>
      </c>
    </row>
    <row r="6" spans="2:9" ht="14.25">
      <c r="B6" s="222">
        <v>2</v>
      </c>
      <c r="C6" s="216" t="s">
        <v>203</v>
      </c>
      <c r="D6" s="223">
        <v>2308000</v>
      </c>
      <c r="F6" s="166">
        <v>2</v>
      </c>
      <c r="G6" s="162" t="s">
        <v>212</v>
      </c>
      <c r="H6" s="163">
        <v>8657407</v>
      </c>
      <c r="I6" s="162">
        <v>2019</v>
      </c>
    </row>
    <row r="7" spans="2:9" ht="14.25">
      <c r="B7" s="224">
        <v>3</v>
      </c>
      <c r="C7" s="227" t="s">
        <v>202</v>
      </c>
      <c r="D7" s="226">
        <v>12155000</v>
      </c>
      <c r="F7" s="166">
        <v>3</v>
      </c>
      <c r="G7" s="162" t="s">
        <v>213</v>
      </c>
      <c r="H7" s="163">
        <v>954314</v>
      </c>
      <c r="I7" s="162">
        <v>2019</v>
      </c>
    </row>
    <row r="8" spans="2:9" ht="14.25">
      <c r="B8" s="222">
        <v>4</v>
      </c>
      <c r="C8" s="216" t="s">
        <v>201</v>
      </c>
      <c r="D8" s="223">
        <v>2031000</v>
      </c>
      <c r="F8" s="166">
        <v>4</v>
      </c>
      <c r="G8" s="162" t="s">
        <v>190</v>
      </c>
      <c r="H8" s="163">
        <v>8940000</v>
      </c>
      <c r="I8" s="162">
        <v>2019</v>
      </c>
    </row>
    <row r="9" spans="2:9" ht="14.25">
      <c r="B9" s="224" t="s">
        <v>91</v>
      </c>
      <c r="C9" s="217"/>
      <c r="D9" s="225">
        <f>SUM(D5:D8)</f>
        <v>29919000</v>
      </c>
      <c r="F9" s="166">
        <v>5</v>
      </c>
      <c r="G9" s="162" t="s">
        <v>214</v>
      </c>
      <c r="H9" s="163">
        <v>9304563</v>
      </c>
      <c r="I9" s="162">
        <v>2019</v>
      </c>
    </row>
    <row r="10" spans="2:9" ht="14.25">
      <c r="B10" s="67"/>
      <c r="F10" s="166">
        <v>6</v>
      </c>
      <c r="G10" s="162" t="s">
        <v>215</v>
      </c>
      <c r="H10" s="163">
        <v>7849234</v>
      </c>
      <c r="I10" s="162">
        <v>2019</v>
      </c>
    </row>
    <row r="11" spans="2:9" ht="14.25">
      <c r="B11" s="67"/>
      <c r="F11" s="166">
        <v>7</v>
      </c>
      <c r="G11" s="162" t="s">
        <v>216</v>
      </c>
      <c r="H11" s="163">
        <v>1000000</v>
      </c>
      <c r="I11" s="162">
        <v>2019</v>
      </c>
    </row>
    <row r="12" spans="2:9" ht="42.75">
      <c r="B12" s="67"/>
      <c r="F12" s="166">
        <v>8</v>
      </c>
      <c r="G12" s="162" t="s">
        <v>217</v>
      </c>
      <c r="H12" s="163">
        <v>3600000</v>
      </c>
      <c r="I12" s="162">
        <v>2019</v>
      </c>
    </row>
    <row r="13" spans="2:9" ht="14.25">
      <c r="B13" s="67"/>
      <c r="F13" s="166">
        <v>9</v>
      </c>
      <c r="G13" s="162" t="s">
        <v>218</v>
      </c>
      <c r="H13" s="163">
        <v>2200000</v>
      </c>
      <c r="I13" s="162">
        <v>2019</v>
      </c>
    </row>
    <row r="14" spans="6:9" ht="14.25">
      <c r="F14" s="166">
        <v>10</v>
      </c>
      <c r="G14" s="162" t="s">
        <v>219</v>
      </c>
      <c r="H14" s="163">
        <v>16461962</v>
      </c>
      <c r="I14" s="162">
        <v>2019</v>
      </c>
    </row>
    <row r="15" spans="6:9" ht="14.25">
      <c r="F15" s="166">
        <v>11</v>
      </c>
      <c r="G15" s="162" t="s">
        <v>220</v>
      </c>
      <c r="H15" s="163">
        <v>714365</v>
      </c>
      <c r="I15" s="162">
        <v>2019</v>
      </c>
    </row>
    <row r="16" spans="6:9" ht="14.25">
      <c r="F16" s="166">
        <v>12</v>
      </c>
      <c r="G16" s="162" t="s">
        <v>221</v>
      </c>
      <c r="H16" s="163">
        <v>3200000</v>
      </c>
      <c r="I16" s="162">
        <v>2020</v>
      </c>
    </row>
    <row r="17" spans="6:9" ht="14.25">
      <c r="F17" s="166">
        <v>13</v>
      </c>
      <c r="G17" s="162" t="s">
        <v>222</v>
      </c>
      <c r="H17" s="163">
        <v>5487307</v>
      </c>
      <c r="I17" s="162">
        <v>2020</v>
      </c>
    </row>
    <row r="18" spans="6:9" ht="14.25">
      <c r="F18" s="166">
        <v>14</v>
      </c>
      <c r="G18" s="162" t="s">
        <v>223</v>
      </c>
      <c r="H18" s="163">
        <v>5487307</v>
      </c>
      <c r="I18" s="162">
        <v>2020</v>
      </c>
    </row>
    <row r="19" spans="6:9" ht="14.25">
      <c r="F19" s="166">
        <v>15</v>
      </c>
      <c r="G19" s="162" t="s">
        <v>224</v>
      </c>
      <c r="H19" s="163">
        <v>15793900</v>
      </c>
      <c r="I19" s="162">
        <v>2020</v>
      </c>
    </row>
    <row r="20" spans="6:9" ht="14.25">
      <c r="F20" s="166">
        <v>16</v>
      </c>
      <c r="G20" s="162" t="s">
        <v>225</v>
      </c>
      <c r="H20" s="163">
        <v>8525000</v>
      </c>
      <c r="I20" s="162">
        <v>2020</v>
      </c>
    </row>
    <row r="21" spans="6:9" ht="14.25">
      <c r="F21" s="166">
        <v>17</v>
      </c>
      <c r="G21" s="162" t="s">
        <v>226</v>
      </c>
      <c r="H21" s="163">
        <v>6539822</v>
      </c>
      <c r="I21" s="162">
        <v>2020</v>
      </c>
    </row>
    <row r="22" spans="6:9" ht="14.25">
      <c r="F22" s="166">
        <v>18</v>
      </c>
      <c r="G22" s="162" t="s">
        <v>227</v>
      </c>
      <c r="H22" s="163">
        <v>12797462</v>
      </c>
      <c r="I22" s="162">
        <v>2020</v>
      </c>
    </row>
    <row r="23" spans="6:9" ht="28.5">
      <c r="F23" s="166">
        <v>19</v>
      </c>
      <c r="G23" s="162" t="s">
        <v>228</v>
      </c>
      <c r="H23" s="163">
        <v>12954222</v>
      </c>
      <c r="I23" s="162">
        <v>2020</v>
      </c>
    </row>
    <row r="24" spans="6:9" ht="14.25">
      <c r="F24" s="166">
        <v>20</v>
      </c>
      <c r="G24" s="162" t="s">
        <v>229</v>
      </c>
      <c r="H24" s="163">
        <v>2000000</v>
      </c>
      <c r="I24" s="162">
        <v>2021</v>
      </c>
    </row>
    <row r="25" spans="6:9" ht="14.25">
      <c r="F25" s="166">
        <v>21</v>
      </c>
      <c r="G25" s="162" t="s">
        <v>230</v>
      </c>
      <c r="H25" s="163">
        <v>12120422</v>
      </c>
      <c r="I25" s="162">
        <v>2021</v>
      </c>
    </row>
    <row r="26" spans="6:9" ht="14.25">
      <c r="F26" s="166">
        <v>22</v>
      </c>
      <c r="G26" s="162" t="s">
        <v>231</v>
      </c>
      <c r="H26" s="163">
        <v>14987027</v>
      </c>
      <c r="I26" s="162">
        <v>2021</v>
      </c>
    </row>
    <row r="27" spans="6:9" ht="14.25">
      <c r="F27" s="166">
        <v>23</v>
      </c>
      <c r="G27" s="162" t="s">
        <v>232</v>
      </c>
      <c r="H27" s="163">
        <v>9877152</v>
      </c>
      <c r="I27" s="162">
        <v>2021</v>
      </c>
    </row>
    <row r="28" spans="6:9" ht="28.5">
      <c r="F28" s="166">
        <v>24</v>
      </c>
      <c r="G28" s="162" t="s">
        <v>233</v>
      </c>
      <c r="H28" s="163">
        <v>13618000</v>
      </c>
      <c r="I28" s="162">
        <v>2021</v>
      </c>
    </row>
    <row r="29" spans="6:9" ht="14.25">
      <c r="F29" s="166">
        <v>25</v>
      </c>
      <c r="G29" s="162" t="s">
        <v>234</v>
      </c>
      <c r="H29" s="163">
        <v>1200000</v>
      </c>
      <c r="I29" s="162">
        <v>2021</v>
      </c>
    </row>
    <row r="30" spans="6:9" ht="14.25">
      <c r="F30" s="166">
        <v>26</v>
      </c>
      <c r="G30" s="162" t="s">
        <v>235</v>
      </c>
      <c r="H30" s="163">
        <v>8459958</v>
      </c>
      <c r="I30" s="162">
        <v>2021</v>
      </c>
    </row>
    <row r="31" spans="6:9" ht="14.25">
      <c r="F31" s="166">
        <v>27</v>
      </c>
      <c r="G31" s="162" t="s">
        <v>236</v>
      </c>
      <c r="H31" s="163">
        <v>574407</v>
      </c>
      <c r="I31" s="162">
        <v>2021</v>
      </c>
    </row>
    <row r="32" spans="6:9" ht="28.5">
      <c r="F32" s="166">
        <v>28</v>
      </c>
      <c r="G32" s="162" t="s">
        <v>237</v>
      </c>
      <c r="H32" s="163">
        <v>2400000</v>
      </c>
      <c r="I32" s="162">
        <v>2022</v>
      </c>
    </row>
    <row r="33" spans="6:9" ht="14.25">
      <c r="F33" s="166">
        <v>29</v>
      </c>
      <c r="G33" s="162" t="s">
        <v>238</v>
      </c>
      <c r="H33" s="163">
        <v>3554820</v>
      </c>
      <c r="I33" s="162">
        <v>2022</v>
      </c>
    </row>
    <row r="34" spans="6:9" ht="14.25">
      <c r="F34" s="166">
        <v>30</v>
      </c>
      <c r="G34" s="162" t="s">
        <v>239</v>
      </c>
      <c r="H34" s="163">
        <v>5177155</v>
      </c>
      <c r="I34" s="162">
        <v>2022</v>
      </c>
    </row>
    <row r="35" spans="6:9" ht="14.25">
      <c r="F35" s="166">
        <v>31</v>
      </c>
      <c r="G35" s="162" t="s">
        <v>240</v>
      </c>
      <c r="H35" s="163">
        <v>2000000</v>
      </c>
      <c r="I35" s="162">
        <v>2022</v>
      </c>
    </row>
    <row r="36" spans="6:9" ht="14.25">
      <c r="F36" s="166">
        <v>32</v>
      </c>
      <c r="G36" s="162" t="s">
        <v>241</v>
      </c>
      <c r="H36" s="163">
        <v>4000000</v>
      </c>
      <c r="I36" s="162">
        <v>2022</v>
      </c>
    </row>
    <row r="37" spans="6:9" ht="14.25">
      <c r="F37" s="166">
        <v>33</v>
      </c>
      <c r="G37" s="162" t="s">
        <v>157</v>
      </c>
      <c r="H37" s="163">
        <v>11107000</v>
      </c>
      <c r="I37" s="162">
        <v>2022</v>
      </c>
    </row>
    <row r="38" spans="6:9" ht="14.25">
      <c r="F38" s="166">
        <v>34</v>
      </c>
      <c r="G38" s="162" t="s">
        <v>242</v>
      </c>
      <c r="H38" s="163">
        <v>10002587</v>
      </c>
      <c r="I38" s="162">
        <v>2022</v>
      </c>
    </row>
    <row r="39" spans="6:9" ht="14.25">
      <c r="F39" s="166">
        <v>35</v>
      </c>
      <c r="G39" s="162" t="s">
        <v>243</v>
      </c>
      <c r="H39" s="163">
        <v>2000000</v>
      </c>
      <c r="I39" s="162">
        <v>2022</v>
      </c>
    </row>
    <row r="40" spans="6:9" ht="14.25">
      <c r="F40" s="166">
        <v>36</v>
      </c>
      <c r="G40" s="162" t="s">
        <v>244</v>
      </c>
      <c r="H40" s="163">
        <v>1000000</v>
      </c>
      <c r="I40" s="162">
        <v>2022</v>
      </c>
    </row>
    <row r="41" spans="6:9" ht="14.25">
      <c r="F41" s="166">
        <v>37</v>
      </c>
      <c r="G41" s="162" t="s">
        <v>245</v>
      </c>
      <c r="H41" s="163">
        <v>12294790</v>
      </c>
      <c r="I41" s="162">
        <v>2022</v>
      </c>
    </row>
    <row r="42" spans="6:9" ht="14.25">
      <c r="F42" s="166">
        <v>38</v>
      </c>
      <c r="G42" s="162" t="s">
        <v>191</v>
      </c>
      <c r="H42" s="163">
        <v>9459136</v>
      </c>
      <c r="I42" s="162">
        <v>2023</v>
      </c>
    </row>
    <row r="43" spans="6:9" ht="28.5">
      <c r="F43" s="166">
        <v>39</v>
      </c>
      <c r="G43" s="162" t="s">
        <v>246</v>
      </c>
      <c r="H43" s="163">
        <v>30000000</v>
      </c>
      <c r="I43" s="162">
        <v>2023</v>
      </c>
    </row>
    <row r="44" spans="6:9" ht="28.5">
      <c r="F44" s="166">
        <v>40</v>
      </c>
      <c r="G44" s="162" t="s">
        <v>247</v>
      </c>
      <c r="H44" s="163">
        <v>4057614</v>
      </c>
      <c r="I44" s="162">
        <v>2023</v>
      </c>
    </row>
    <row r="45" spans="6:9" ht="28.5">
      <c r="F45" s="166">
        <v>41</v>
      </c>
      <c r="G45" s="162" t="s">
        <v>248</v>
      </c>
      <c r="H45" s="163">
        <v>8000000</v>
      </c>
      <c r="I45" s="162">
        <v>2023</v>
      </c>
    </row>
    <row r="46" spans="6:9" ht="14.25">
      <c r="F46" s="166">
        <v>42</v>
      </c>
      <c r="G46" s="162" t="s">
        <v>249</v>
      </c>
      <c r="H46" s="163">
        <v>5964464</v>
      </c>
      <c r="I46" s="162">
        <v>2023</v>
      </c>
    </row>
    <row r="47" spans="6:9" ht="14.25">
      <c r="F47" s="166">
        <v>43</v>
      </c>
      <c r="G47" s="162" t="s">
        <v>250</v>
      </c>
      <c r="H47" s="163">
        <v>750000</v>
      </c>
      <c r="I47" s="162">
        <v>2023</v>
      </c>
    </row>
    <row r="48" spans="6:9" ht="14.25">
      <c r="F48" s="166">
        <v>44</v>
      </c>
      <c r="G48" s="162" t="s">
        <v>251</v>
      </c>
      <c r="H48" s="163">
        <v>8940000</v>
      </c>
      <c r="I48" s="162">
        <v>2023</v>
      </c>
    </row>
    <row r="49" spans="6:8" ht="14.25">
      <c r="F49" s="224"/>
      <c r="G49" s="217" t="s">
        <v>210</v>
      </c>
      <c r="H49" s="163">
        <f>SUBTOTAL(109,H5:H48)</f>
        <v>322671798</v>
      </c>
    </row>
    <row r="50" ht="14.25">
      <c r="H50" s="231"/>
    </row>
  </sheetData>
  <sheetProtection/>
  <mergeCells count="2">
    <mergeCell ref="B2:D2"/>
    <mergeCell ref="F2:I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86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95" zoomScaleNormal="95" zoomScalePageLayoutView="0" workbookViewId="0" topLeftCell="A10">
      <selection activeCell="D20" sqref="D20"/>
    </sheetView>
  </sheetViews>
  <sheetFormatPr defaultColWidth="11.421875" defaultRowHeight="15"/>
  <cols>
    <col min="1" max="1" width="22.140625" style="16" bestFit="1" customWidth="1"/>
    <col min="2" max="2" width="11.00390625" style="16" customWidth="1"/>
    <col min="3" max="3" width="10.421875" style="16" bestFit="1" customWidth="1"/>
    <col min="4" max="4" width="64.8515625" style="16" customWidth="1"/>
    <col min="5" max="5" width="26.00390625" style="16" customWidth="1"/>
    <col min="6" max="6" width="28.421875" style="16" customWidth="1"/>
    <col min="7" max="16384" width="11.421875" style="16" customWidth="1"/>
  </cols>
  <sheetData>
    <row r="1" spans="1:3" ht="21">
      <c r="A1" s="95" t="s">
        <v>87</v>
      </c>
      <c r="B1" s="17"/>
      <c r="C1" s="16">
        <v>1</v>
      </c>
    </row>
    <row r="2" spans="2:6" ht="14.25">
      <c r="B2" s="302" t="s">
        <v>253</v>
      </c>
      <c r="C2" s="302"/>
      <c r="D2" s="302"/>
      <c r="E2" s="302"/>
      <c r="F2" s="302"/>
    </row>
    <row r="3" spans="2:6" ht="14.25">
      <c r="B3" s="190" t="s">
        <v>153</v>
      </c>
      <c r="C3" s="189" t="s">
        <v>183</v>
      </c>
      <c r="D3" s="190" t="s">
        <v>60</v>
      </c>
      <c r="E3" s="190" t="s">
        <v>255</v>
      </c>
      <c r="F3" s="191" t="s">
        <v>61</v>
      </c>
    </row>
    <row r="4" spans="2:6" ht="14.25">
      <c r="B4" s="230">
        <v>1</v>
      </c>
      <c r="C4" s="192">
        <v>396</v>
      </c>
      <c r="D4" s="238" t="s">
        <v>176</v>
      </c>
      <c r="E4" s="236">
        <v>6186324</v>
      </c>
      <c r="F4" s="239" t="s">
        <v>186</v>
      </c>
    </row>
    <row r="5" spans="2:6" ht="14.25">
      <c r="B5" s="230">
        <v>2</v>
      </c>
      <c r="C5" s="192">
        <v>426</v>
      </c>
      <c r="D5" s="238" t="s">
        <v>177</v>
      </c>
      <c r="E5" s="236">
        <v>1574748</v>
      </c>
      <c r="F5" s="239" t="s">
        <v>186</v>
      </c>
    </row>
    <row r="6" spans="2:6" ht="14.25">
      <c r="B6" s="230">
        <v>3</v>
      </c>
      <c r="C6" s="230">
        <v>427</v>
      </c>
      <c r="D6" s="238" t="s">
        <v>198</v>
      </c>
      <c r="E6" s="236">
        <v>418345</v>
      </c>
      <c r="F6" s="239" t="s">
        <v>186</v>
      </c>
    </row>
    <row r="7" spans="2:6" ht="14.25">
      <c r="B7" s="230">
        <v>4</v>
      </c>
      <c r="C7" s="230">
        <v>434</v>
      </c>
      <c r="D7" s="238" t="s">
        <v>192</v>
      </c>
      <c r="E7" s="236">
        <v>145005573</v>
      </c>
      <c r="F7" s="239" t="s">
        <v>186</v>
      </c>
    </row>
    <row r="8" spans="2:6" ht="14.25">
      <c r="B8" s="230">
        <v>5</v>
      </c>
      <c r="C8" s="230">
        <v>440</v>
      </c>
      <c r="D8" s="238" t="s">
        <v>200</v>
      </c>
      <c r="E8" s="236">
        <v>2232829</v>
      </c>
      <c r="F8" s="239" t="s">
        <v>186</v>
      </c>
    </row>
    <row r="9" spans="2:6" ht="14.25">
      <c r="B9" s="230">
        <v>6</v>
      </c>
      <c r="C9" s="230">
        <v>445</v>
      </c>
      <c r="D9" s="238" t="s">
        <v>178</v>
      </c>
      <c r="E9" s="236">
        <v>4228400</v>
      </c>
      <c r="F9" s="239" t="s">
        <v>186</v>
      </c>
    </row>
    <row r="10" spans="2:6" ht="14.25">
      <c r="B10" s="230">
        <v>7</v>
      </c>
      <c r="C10" s="230">
        <v>456</v>
      </c>
      <c r="D10" s="238" t="s">
        <v>260</v>
      </c>
      <c r="E10" s="236">
        <v>15900771</v>
      </c>
      <c r="F10" s="239" t="s">
        <v>186</v>
      </c>
    </row>
    <row r="11" spans="2:6" ht="14.25">
      <c r="B11" s="230">
        <v>8</v>
      </c>
      <c r="C11" s="230">
        <v>457</v>
      </c>
      <c r="D11" s="238" t="s">
        <v>261</v>
      </c>
      <c r="E11" s="236">
        <v>2214373</v>
      </c>
      <c r="F11" s="239" t="s">
        <v>186</v>
      </c>
    </row>
    <row r="12" spans="2:6" ht="14.25">
      <c r="B12" s="230">
        <v>9</v>
      </c>
      <c r="C12" s="230">
        <v>458</v>
      </c>
      <c r="D12" s="238" t="s">
        <v>262</v>
      </c>
      <c r="E12" s="236">
        <v>980428</v>
      </c>
      <c r="F12" s="239" t="s">
        <v>186</v>
      </c>
    </row>
    <row r="13" spans="2:6" ht="14.25">
      <c r="B13" s="230">
        <v>10</v>
      </c>
      <c r="C13" s="230">
        <v>459</v>
      </c>
      <c r="D13" s="238" t="s">
        <v>263</v>
      </c>
      <c r="E13" s="236">
        <v>5215100</v>
      </c>
      <c r="F13" s="239" t="s">
        <v>186</v>
      </c>
    </row>
    <row r="14" spans="2:6" ht="14.25">
      <c r="B14" s="230">
        <v>11</v>
      </c>
      <c r="C14" s="230">
        <v>452</v>
      </c>
      <c r="D14" s="238" t="s">
        <v>254</v>
      </c>
      <c r="E14" s="236">
        <v>4966500</v>
      </c>
      <c r="F14" s="239" t="s">
        <v>186</v>
      </c>
    </row>
    <row r="15" spans="2:6" ht="14.25">
      <c r="B15" s="230">
        <v>12</v>
      </c>
      <c r="C15" s="230">
        <v>411</v>
      </c>
      <c r="D15" s="238" t="s">
        <v>199</v>
      </c>
      <c r="E15" s="236">
        <v>2054221</v>
      </c>
      <c r="F15" s="239" t="s">
        <v>194</v>
      </c>
    </row>
    <row r="16" spans="2:6" ht="14.25">
      <c r="B16" s="230">
        <v>13</v>
      </c>
      <c r="C16" s="230">
        <v>430</v>
      </c>
      <c r="D16" s="238" t="s">
        <v>193</v>
      </c>
      <c r="E16" s="236">
        <v>5640001</v>
      </c>
      <c r="F16" s="239" t="s">
        <v>194</v>
      </c>
    </row>
    <row r="17" spans="2:6" ht="14.25">
      <c r="B17" s="230">
        <v>14</v>
      </c>
      <c r="C17" s="230">
        <v>330</v>
      </c>
      <c r="D17" s="238" t="s">
        <v>184</v>
      </c>
      <c r="E17" s="236">
        <v>4500000</v>
      </c>
      <c r="F17" s="239" t="s">
        <v>185</v>
      </c>
    </row>
    <row r="18" spans="2:6" ht="14.25">
      <c r="B18" s="230">
        <v>15</v>
      </c>
      <c r="C18" s="230">
        <v>346</v>
      </c>
      <c r="D18" s="238" t="s">
        <v>187</v>
      </c>
      <c r="E18" s="236">
        <v>78668485.03999467</v>
      </c>
      <c r="F18" s="239" t="s">
        <v>185</v>
      </c>
    </row>
    <row r="19" spans="2:6" ht="14.25">
      <c r="B19" s="230">
        <v>16</v>
      </c>
      <c r="C19" s="230">
        <v>432</v>
      </c>
      <c r="D19" s="238" t="s">
        <v>197</v>
      </c>
      <c r="E19" s="236">
        <v>3813015</v>
      </c>
      <c r="F19" s="239" t="s">
        <v>185</v>
      </c>
    </row>
    <row r="20" spans="2:6" ht="57">
      <c r="B20" s="230">
        <v>17</v>
      </c>
      <c r="C20" s="230">
        <v>438</v>
      </c>
      <c r="D20" s="238" t="s">
        <v>195</v>
      </c>
      <c r="E20" s="236">
        <v>1570548</v>
      </c>
      <c r="F20" s="239" t="s">
        <v>185</v>
      </c>
    </row>
    <row r="21" spans="2:6" ht="14.25">
      <c r="B21" s="230">
        <v>18</v>
      </c>
      <c r="C21" s="230">
        <v>446</v>
      </c>
      <c r="D21" s="238" t="s">
        <v>179</v>
      </c>
      <c r="E21" s="236">
        <v>1200000</v>
      </c>
      <c r="F21" s="239" t="s">
        <v>185</v>
      </c>
    </row>
    <row r="22" spans="2:6" ht="14.25">
      <c r="B22" s="230">
        <v>19</v>
      </c>
      <c r="C22" s="230">
        <v>239</v>
      </c>
      <c r="D22" s="238" t="s">
        <v>188</v>
      </c>
      <c r="E22" s="236">
        <v>787273</v>
      </c>
      <c r="F22" s="239" t="s">
        <v>189</v>
      </c>
    </row>
    <row r="23" spans="2:6" ht="14.25">
      <c r="B23" s="230">
        <v>20</v>
      </c>
      <c r="C23" s="230">
        <v>390</v>
      </c>
      <c r="D23" s="238" t="s">
        <v>196</v>
      </c>
      <c r="E23" s="236">
        <v>1125000</v>
      </c>
      <c r="F23" s="239" t="s">
        <v>189</v>
      </c>
    </row>
    <row r="24" spans="2:6" ht="14.25">
      <c r="B24" s="230"/>
      <c r="C24" s="230"/>
      <c r="D24" s="240" t="s">
        <v>91</v>
      </c>
      <c r="E24" s="237">
        <f>SUBTOTAL(109,E4:E23)</f>
        <v>288281934.03999466</v>
      </c>
      <c r="F24" s="239"/>
    </row>
    <row r="25" spans="2:5" ht="14.25">
      <c r="B25" s="233" t="s">
        <v>256</v>
      </c>
      <c r="C25" s="186"/>
      <c r="D25" s="186"/>
      <c r="E25" s="186"/>
    </row>
  </sheetData>
  <sheetProtection/>
  <mergeCells count="1">
    <mergeCell ref="B2:F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G4" sqref="G4"/>
    </sheetView>
  </sheetViews>
  <sheetFormatPr defaultColWidth="11.421875" defaultRowHeight="15"/>
  <cols>
    <col min="1" max="1" width="11.421875" style="16" customWidth="1"/>
    <col min="2" max="2" width="5.421875" style="16" customWidth="1"/>
    <col min="3" max="3" width="61.421875" style="16" bestFit="1" customWidth="1"/>
    <col min="4" max="4" width="25.140625" style="16" bestFit="1" customWidth="1"/>
    <col min="5" max="5" width="20.57421875" style="16" bestFit="1" customWidth="1"/>
    <col min="6" max="6" width="28.57421875" style="16" bestFit="1" customWidth="1"/>
    <col min="7" max="7" width="28.57421875" style="16" customWidth="1"/>
    <col min="8" max="8" width="23.57421875" style="16" bestFit="1" customWidth="1"/>
    <col min="9" max="9" width="20.57421875" style="16" bestFit="1" customWidth="1"/>
    <col min="10" max="16384" width="11.421875" style="16" customWidth="1"/>
  </cols>
  <sheetData>
    <row r="1" ht="14.25">
      <c r="A1" s="154" t="s">
        <v>87</v>
      </c>
    </row>
    <row r="2" spans="2:7" ht="22.5">
      <c r="B2" s="300" t="s">
        <v>205</v>
      </c>
      <c r="C2" s="301"/>
      <c r="D2" s="301"/>
      <c r="E2" s="301"/>
      <c r="F2" s="301"/>
      <c r="G2" s="301"/>
    </row>
    <row r="3" spans="2:7" ht="29.25" thickBot="1">
      <c r="B3" s="155" t="s">
        <v>153</v>
      </c>
      <c r="C3" s="185" t="s">
        <v>62</v>
      </c>
      <c r="D3" s="185" t="s">
        <v>160</v>
      </c>
      <c r="E3" s="185" t="s">
        <v>158</v>
      </c>
      <c r="F3" s="185" t="s">
        <v>161</v>
      </c>
      <c r="G3" s="185" t="s">
        <v>175</v>
      </c>
    </row>
    <row r="4" spans="2:7" ht="18.75" thickBot="1" thickTop="1">
      <c r="B4" s="156">
        <v>1</v>
      </c>
      <c r="C4" s="157" t="s">
        <v>172</v>
      </c>
      <c r="D4" s="169">
        <v>19670000</v>
      </c>
      <c r="E4" s="158">
        <v>42594</v>
      </c>
      <c r="F4" s="158">
        <v>43054</v>
      </c>
      <c r="G4" s="158">
        <v>43194</v>
      </c>
    </row>
    <row r="5" spans="2:7" ht="18" thickBot="1">
      <c r="B5" s="159">
        <v>2</v>
      </c>
      <c r="C5" s="160" t="s">
        <v>173</v>
      </c>
      <c r="D5" s="168">
        <v>6125000</v>
      </c>
      <c r="E5" s="161">
        <v>42690</v>
      </c>
      <c r="F5" s="161">
        <v>43080</v>
      </c>
      <c r="G5" s="161">
        <v>43200</v>
      </c>
    </row>
    <row r="6" spans="2:7" ht="18" thickBot="1">
      <c r="B6" s="156">
        <v>3</v>
      </c>
      <c r="C6" s="157" t="s">
        <v>174</v>
      </c>
      <c r="D6" s="167">
        <v>7330000</v>
      </c>
      <c r="E6" s="158">
        <v>42832</v>
      </c>
      <c r="F6" s="158">
        <v>43096</v>
      </c>
      <c r="G6" s="158">
        <v>43200</v>
      </c>
    </row>
    <row r="7" spans="2:7" ht="18" thickBot="1">
      <c r="B7" s="159">
        <v>4</v>
      </c>
      <c r="C7" s="160" t="s">
        <v>167</v>
      </c>
      <c r="D7" s="168">
        <v>1948603</v>
      </c>
      <c r="E7" s="161">
        <v>42927</v>
      </c>
      <c r="F7" s="161">
        <v>43186</v>
      </c>
      <c r="G7" s="161">
        <v>43239</v>
      </c>
    </row>
    <row r="8" spans="2:7" ht="18" thickBot="1">
      <c r="B8" s="156">
        <v>5</v>
      </c>
      <c r="C8" s="157" t="s">
        <v>166</v>
      </c>
      <c r="D8" s="169">
        <v>3880000</v>
      </c>
      <c r="E8" s="158">
        <v>42944</v>
      </c>
      <c r="F8" s="158">
        <v>43165</v>
      </c>
      <c r="G8" s="158">
        <v>43224</v>
      </c>
    </row>
    <row r="9" spans="2:7" ht="18" thickBot="1">
      <c r="B9" s="159">
        <v>6</v>
      </c>
      <c r="C9" s="160" t="s">
        <v>165</v>
      </c>
      <c r="D9" s="168">
        <v>6100000</v>
      </c>
      <c r="E9" s="161">
        <v>42990</v>
      </c>
      <c r="F9" s="161">
        <v>43164</v>
      </c>
      <c r="G9" s="161">
        <v>43211</v>
      </c>
    </row>
    <row r="10" spans="2:7" ht="18" thickBot="1">
      <c r="B10" s="156">
        <v>7</v>
      </c>
      <c r="C10" s="157" t="s">
        <v>159</v>
      </c>
      <c r="D10" s="167">
        <v>810000</v>
      </c>
      <c r="E10" s="158">
        <v>43033</v>
      </c>
      <c r="F10" s="158">
        <v>43160</v>
      </c>
      <c r="G10" s="158">
        <v>43193</v>
      </c>
    </row>
    <row r="11" spans="2:7" ht="18" thickBot="1">
      <c r="B11" s="159">
        <v>8</v>
      </c>
      <c r="C11" s="160" t="s">
        <v>163</v>
      </c>
      <c r="D11" s="168">
        <v>13425000</v>
      </c>
      <c r="E11" s="161">
        <v>43020</v>
      </c>
      <c r="F11" s="303" t="s">
        <v>168</v>
      </c>
      <c r="G11" s="304"/>
    </row>
    <row r="12" spans="2:7" ht="18" thickBot="1">
      <c r="B12" s="156">
        <v>9</v>
      </c>
      <c r="C12" s="157" t="s">
        <v>164</v>
      </c>
      <c r="D12" s="167">
        <v>2308000</v>
      </c>
      <c r="E12" s="158">
        <v>43195</v>
      </c>
      <c r="F12" s="306" t="s">
        <v>258</v>
      </c>
      <c r="G12" s="307"/>
    </row>
    <row r="13" spans="2:7" ht="18" thickBot="1">
      <c r="B13" s="159">
        <v>10</v>
      </c>
      <c r="C13" s="160" t="s">
        <v>162</v>
      </c>
      <c r="D13" s="168">
        <v>12155000</v>
      </c>
      <c r="E13" s="161">
        <v>43232</v>
      </c>
      <c r="F13" s="303" t="s">
        <v>259</v>
      </c>
      <c r="G13" s="304"/>
    </row>
    <row r="14" spans="2:7" ht="18" thickBot="1">
      <c r="B14" s="156">
        <v>11</v>
      </c>
      <c r="C14" s="157" t="s">
        <v>201</v>
      </c>
      <c r="D14" s="167">
        <v>2031000</v>
      </c>
      <c r="E14" s="158">
        <v>43364</v>
      </c>
      <c r="F14" s="306" t="s">
        <v>259</v>
      </c>
      <c r="G14" s="307"/>
    </row>
    <row r="15" spans="2:7" ht="15" thickBot="1">
      <c r="B15" s="160"/>
      <c r="C15" s="160" t="s">
        <v>91</v>
      </c>
      <c r="D15" s="168">
        <f>SUM(D4:D14)</f>
        <v>75782603</v>
      </c>
      <c r="E15" s="303"/>
      <c r="F15" s="305"/>
      <c r="G15" s="304"/>
    </row>
  </sheetData>
  <sheetProtection/>
  <mergeCells count="6">
    <mergeCell ref="F13:G13"/>
    <mergeCell ref="E15:G15"/>
    <mergeCell ref="B2:G2"/>
    <mergeCell ref="F11:G11"/>
    <mergeCell ref="F12:G12"/>
    <mergeCell ref="F14:G14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56"/>
  <sheetViews>
    <sheetView zoomScale="65" zoomScaleNormal="65" zoomScalePageLayoutView="0" workbookViewId="0" topLeftCell="AX13">
      <selection activeCell="A30" sqref="A30"/>
    </sheetView>
  </sheetViews>
  <sheetFormatPr defaultColWidth="11.421875" defaultRowHeight="15"/>
  <cols>
    <col min="1" max="1" width="11.421875" style="16" customWidth="1"/>
    <col min="2" max="2" width="50.57421875" style="16" bestFit="1" customWidth="1"/>
    <col min="3" max="4" width="13.7109375" style="16" bestFit="1" customWidth="1"/>
    <col min="5" max="5" width="12.421875" style="16" bestFit="1" customWidth="1"/>
    <col min="6" max="6" width="13.28125" style="16" bestFit="1" customWidth="1"/>
    <col min="7" max="7" width="13.7109375" style="16" bestFit="1" customWidth="1"/>
    <col min="8" max="8" width="13.28125" style="16" bestFit="1" customWidth="1"/>
    <col min="9" max="10" width="13.7109375" style="16" bestFit="1" customWidth="1"/>
    <col min="11" max="15" width="13.28125" style="16" bestFit="1" customWidth="1"/>
    <col min="16" max="18" width="13.7109375" style="16" bestFit="1" customWidth="1"/>
    <col min="19" max="19" width="12.8515625" style="16" bestFit="1" customWidth="1"/>
    <col min="20" max="21" width="13.28125" style="16" bestFit="1" customWidth="1"/>
    <col min="22" max="22" width="13.7109375" style="16" bestFit="1" customWidth="1"/>
    <col min="23" max="23" width="11.421875" style="16" customWidth="1"/>
    <col min="24" max="24" width="50.57421875" style="16" customWidth="1"/>
    <col min="25" max="25" width="11.57421875" style="16" bestFit="1" customWidth="1"/>
    <col min="26" max="26" width="11.140625" style="16" bestFit="1" customWidth="1"/>
    <col min="27" max="27" width="11.57421875" style="16" bestFit="1" customWidth="1"/>
    <col min="28" max="28" width="11.140625" style="16" bestFit="1" customWidth="1"/>
    <col min="29" max="32" width="12.140625" style="16" bestFit="1" customWidth="1"/>
    <col min="33" max="33" width="14.421875" style="16" customWidth="1"/>
    <col min="34" max="36" width="11.421875" style="16" customWidth="1"/>
    <col min="37" max="37" width="13.57421875" style="16" bestFit="1" customWidth="1"/>
    <col min="38" max="40" width="11.421875" style="16" customWidth="1"/>
    <col min="41" max="41" width="11.8515625" style="16" customWidth="1"/>
    <col min="42" max="45" width="11.421875" style="16" customWidth="1"/>
    <col min="46" max="46" width="50.57421875" style="16" bestFit="1" customWidth="1"/>
    <col min="47" max="54" width="12.140625" style="16" customWidth="1"/>
    <col min="55" max="56" width="12.140625" style="16" bestFit="1" customWidth="1"/>
    <col min="57" max="57" width="12.421875" style="16" bestFit="1" customWidth="1"/>
    <col min="58" max="58" width="12.140625" style="16" bestFit="1" customWidth="1"/>
    <col min="59" max="62" width="12.421875" style="16" bestFit="1" customWidth="1"/>
    <col min="63" max="63" width="12.421875" style="16" customWidth="1"/>
    <col min="64" max="65" width="12.421875" style="16" bestFit="1" customWidth="1"/>
    <col min="66" max="66" width="12.140625" style="16" bestFit="1" customWidth="1"/>
    <col min="67" max="16384" width="11.421875" style="16" customWidth="1"/>
  </cols>
  <sheetData>
    <row r="1" spans="1:22" ht="23.25" thickBot="1">
      <c r="A1" s="198" t="s">
        <v>87</v>
      </c>
      <c r="B1" s="312" t="s">
        <v>272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4"/>
    </row>
    <row r="2" ht="15" thickBot="1"/>
    <row r="3" spans="2:66" ht="15" thickBot="1">
      <c r="B3" s="286" t="s">
        <v>76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9"/>
      <c r="X3" s="286" t="s">
        <v>77</v>
      </c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9"/>
      <c r="AT3" s="262" t="s">
        <v>21</v>
      </c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4"/>
    </row>
    <row r="4" spans="2:66" ht="15" thickBot="1">
      <c r="B4" s="274" t="s">
        <v>73</v>
      </c>
      <c r="C4" s="262">
        <v>2014</v>
      </c>
      <c r="D4" s="263"/>
      <c r="E4" s="263"/>
      <c r="F4" s="264"/>
      <c r="G4" s="262">
        <v>2015</v>
      </c>
      <c r="H4" s="263"/>
      <c r="I4" s="263"/>
      <c r="J4" s="264"/>
      <c r="K4" s="262">
        <v>2016</v>
      </c>
      <c r="L4" s="263"/>
      <c r="M4" s="263"/>
      <c r="N4" s="264"/>
      <c r="O4" s="262">
        <v>2017</v>
      </c>
      <c r="P4" s="263"/>
      <c r="Q4" s="263"/>
      <c r="R4" s="264"/>
      <c r="S4" s="262">
        <v>2018</v>
      </c>
      <c r="T4" s="263"/>
      <c r="U4" s="263"/>
      <c r="V4" s="264"/>
      <c r="X4" s="274" t="s">
        <v>73</v>
      </c>
      <c r="Y4" s="262">
        <v>2014</v>
      </c>
      <c r="Z4" s="263"/>
      <c r="AA4" s="263"/>
      <c r="AB4" s="264"/>
      <c r="AC4" s="262">
        <v>2015</v>
      </c>
      <c r="AD4" s="263"/>
      <c r="AE4" s="263"/>
      <c r="AF4" s="310"/>
      <c r="AG4" s="280">
        <v>2016</v>
      </c>
      <c r="AH4" s="281"/>
      <c r="AI4" s="281"/>
      <c r="AJ4" s="282"/>
      <c r="AK4" s="311">
        <v>2017</v>
      </c>
      <c r="AL4" s="263"/>
      <c r="AM4" s="263"/>
      <c r="AN4" s="264"/>
      <c r="AO4" s="262">
        <v>2018</v>
      </c>
      <c r="AP4" s="263"/>
      <c r="AQ4" s="263"/>
      <c r="AR4" s="264"/>
      <c r="AT4" s="274" t="s">
        <v>73</v>
      </c>
      <c r="AU4" s="262">
        <v>2014</v>
      </c>
      <c r="AV4" s="263"/>
      <c r="AW4" s="263"/>
      <c r="AX4" s="264"/>
      <c r="AY4" s="262">
        <v>2015</v>
      </c>
      <c r="AZ4" s="263"/>
      <c r="BA4" s="263"/>
      <c r="BB4" s="264"/>
      <c r="BC4" s="262">
        <v>2016</v>
      </c>
      <c r="BD4" s="263"/>
      <c r="BE4" s="263"/>
      <c r="BF4" s="264"/>
      <c r="BG4" s="262">
        <v>2017</v>
      </c>
      <c r="BH4" s="263"/>
      <c r="BI4" s="263"/>
      <c r="BJ4" s="264"/>
      <c r="BK4" s="262">
        <v>2018</v>
      </c>
      <c r="BL4" s="263"/>
      <c r="BM4" s="263"/>
      <c r="BN4" s="264"/>
    </row>
    <row r="5" spans="2:66" ht="15" thickBot="1">
      <c r="B5" s="275"/>
      <c r="C5" s="37" t="s">
        <v>96</v>
      </c>
      <c r="D5" s="38" t="s">
        <v>97</v>
      </c>
      <c r="E5" s="38" t="s">
        <v>114</v>
      </c>
      <c r="F5" s="39" t="s">
        <v>113</v>
      </c>
      <c r="G5" s="37" t="s">
        <v>96</v>
      </c>
      <c r="H5" s="38" t="s">
        <v>97</v>
      </c>
      <c r="I5" s="38" t="s">
        <v>114</v>
      </c>
      <c r="J5" s="40" t="s">
        <v>113</v>
      </c>
      <c r="K5" s="41" t="s">
        <v>96</v>
      </c>
      <c r="L5" s="42" t="s">
        <v>97</v>
      </c>
      <c r="M5" s="42" t="s">
        <v>114</v>
      </c>
      <c r="N5" s="40" t="s">
        <v>113</v>
      </c>
      <c r="O5" s="58" t="s">
        <v>96</v>
      </c>
      <c r="P5" s="170" t="s">
        <v>97</v>
      </c>
      <c r="Q5" s="170" t="s">
        <v>114</v>
      </c>
      <c r="R5" s="58" t="s">
        <v>113</v>
      </c>
      <c r="S5" s="41" t="s">
        <v>96</v>
      </c>
      <c r="T5" s="42" t="s">
        <v>97</v>
      </c>
      <c r="U5" s="42" t="s">
        <v>114</v>
      </c>
      <c r="V5" s="44" t="s">
        <v>113</v>
      </c>
      <c r="X5" s="275"/>
      <c r="Y5" s="37" t="s">
        <v>96</v>
      </c>
      <c r="Z5" s="38" t="s">
        <v>97</v>
      </c>
      <c r="AA5" s="38" t="s">
        <v>114</v>
      </c>
      <c r="AB5" s="39" t="s">
        <v>113</v>
      </c>
      <c r="AC5" s="37" t="s">
        <v>96</v>
      </c>
      <c r="AD5" s="38" t="s">
        <v>97</v>
      </c>
      <c r="AE5" s="38" t="s">
        <v>114</v>
      </c>
      <c r="AF5" s="58" t="s">
        <v>113</v>
      </c>
      <c r="AG5" s="61" t="s">
        <v>96</v>
      </c>
      <c r="AH5" s="42" t="s">
        <v>97</v>
      </c>
      <c r="AI5" s="42" t="s">
        <v>114</v>
      </c>
      <c r="AJ5" s="62" t="s">
        <v>113</v>
      </c>
      <c r="AK5" s="42" t="s">
        <v>96</v>
      </c>
      <c r="AL5" s="42" t="s">
        <v>97</v>
      </c>
      <c r="AM5" s="42" t="s">
        <v>114</v>
      </c>
      <c r="AN5" s="44" t="s">
        <v>113</v>
      </c>
      <c r="AO5" s="42" t="s">
        <v>96</v>
      </c>
      <c r="AP5" s="42" t="s">
        <v>97</v>
      </c>
      <c r="AQ5" s="42" t="s">
        <v>114</v>
      </c>
      <c r="AR5" s="44" t="s">
        <v>113</v>
      </c>
      <c r="AS5" s="45"/>
      <c r="AT5" s="275" t="s">
        <v>73</v>
      </c>
      <c r="AU5" s="37" t="s">
        <v>96</v>
      </c>
      <c r="AV5" s="38" t="s">
        <v>97</v>
      </c>
      <c r="AW5" s="38" t="s">
        <v>114</v>
      </c>
      <c r="AX5" s="39" t="s">
        <v>113</v>
      </c>
      <c r="AY5" s="37" t="s">
        <v>96</v>
      </c>
      <c r="AZ5" s="38" t="s">
        <v>97</v>
      </c>
      <c r="BA5" s="38" t="s">
        <v>114</v>
      </c>
      <c r="BB5" s="40" t="s">
        <v>113</v>
      </c>
      <c r="BC5" s="41" t="s">
        <v>96</v>
      </c>
      <c r="BD5" s="42" t="s">
        <v>97</v>
      </c>
      <c r="BE5" s="42" t="s">
        <v>114</v>
      </c>
      <c r="BF5" s="40" t="s">
        <v>113</v>
      </c>
      <c r="BG5" s="41" t="s">
        <v>96</v>
      </c>
      <c r="BH5" s="42" t="s">
        <v>97</v>
      </c>
      <c r="BI5" s="58" t="s">
        <v>114</v>
      </c>
      <c r="BJ5" s="44" t="s">
        <v>113</v>
      </c>
      <c r="BK5" s="41" t="s">
        <v>96</v>
      </c>
      <c r="BL5" s="42" t="s">
        <v>97</v>
      </c>
      <c r="BM5" s="58" t="s">
        <v>114</v>
      </c>
      <c r="BN5" s="44" t="s">
        <v>113</v>
      </c>
    </row>
    <row r="6" spans="1:70" ht="15" customHeight="1" thickBot="1">
      <c r="A6" s="96"/>
      <c r="B6" s="46" t="s">
        <v>266</v>
      </c>
      <c r="C6" s="47">
        <v>2380719</v>
      </c>
      <c r="D6" s="48">
        <v>2199562</v>
      </c>
      <c r="E6" s="48">
        <v>2314829</v>
      </c>
      <c r="F6" s="49">
        <v>2419494</v>
      </c>
      <c r="G6" s="47">
        <v>2375268</v>
      </c>
      <c r="H6" s="48">
        <v>2277791</v>
      </c>
      <c r="I6" s="48">
        <v>2420487</v>
      </c>
      <c r="J6" s="49">
        <v>2520839</v>
      </c>
      <c r="K6" s="47">
        <v>2536182</v>
      </c>
      <c r="L6" s="48">
        <v>2451763</v>
      </c>
      <c r="M6" s="48">
        <v>2578109</v>
      </c>
      <c r="N6" s="49">
        <v>2737529</v>
      </c>
      <c r="O6" s="59">
        <v>2744717</v>
      </c>
      <c r="P6" s="171">
        <v>2632699</v>
      </c>
      <c r="Q6" s="173">
        <v>2852873</v>
      </c>
      <c r="R6" s="59">
        <v>3022214</v>
      </c>
      <c r="S6" s="47">
        <v>2983729</v>
      </c>
      <c r="T6" s="47">
        <v>2765687</v>
      </c>
      <c r="U6" s="47">
        <v>2897160</v>
      </c>
      <c r="V6" s="49">
        <v>3165820</v>
      </c>
      <c r="X6" s="46" t="s">
        <v>266</v>
      </c>
      <c r="Y6" s="47">
        <v>101197</v>
      </c>
      <c r="Z6" s="48">
        <v>89264</v>
      </c>
      <c r="AA6" s="48">
        <v>90100</v>
      </c>
      <c r="AB6" s="49">
        <v>100769</v>
      </c>
      <c r="AC6" s="47">
        <v>88585</v>
      </c>
      <c r="AD6" s="48">
        <v>83685</v>
      </c>
      <c r="AE6" s="48">
        <v>85463</v>
      </c>
      <c r="AF6" s="59">
        <v>97393</v>
      </c>
      <c r="AG6" s="63">
        <v>90303</v>
      </c>
      <c r="AH6" s="48">
        <v>85482</v>
      </c>
      <c r="AI6" s="48">
        <v>99135</v>
      </c>
      <c r="AJ6" s="64">
        <v>109903</v>
      </c>
      <c r="AK6" s="48">
        <v>104349</v>
      </c>
      <c r="AL6" s="48">
        <v>104335</v>
      </c>
      <c r="AM6" s="48">
        <v>118268</v>
      </c>
      <c r="AN6" s="49">
        <v>134464</v>
      </c>
      <c r="AO6" s="48">
        <v>129354</v>
      </c>
      <c r="AP6" s="48">
        <v>128950</v>
      </c>
      <c r="AQ6" s="48">
        <v>124486</v>
      </c>
      <c r="AR6" s="49">
        <v>126747</v>
      </c>
      <c r="AT6" s="46" t="s">
        <v>31</v>
      </c>
      <c r="AU6" s="47">
        <v>2481916</v>
      </c>
      <c r="AV6" s="47">
        <v>2288826</v>
      </c>
      <c r="AW6" s="47">
        <v>2404929</v>
      </c>
      <c r="AX6" s="47">
        <v>2520263</v>
      </c>
      <c r="AY6" s="47">
        <v>2463853</v>
      </c>
      <c r="AZ6" s="47">
        <v>2361476</v>
      </c>
      <c r="BA6" s="47">
        <v>2505950</v>
      </c>
      <c r="BB6" s="47">
        <v>2618232</v>
      </c>
      <c r="BC6" s="47">
        <v>2626485</v>
      </c>
      <c r="BD6" s="47">
        <v>2537245</v>
      </c>
      <c r="BE6" s="47">
        <v>2677244</v>
      </c>
      <c r="BF6" s="47">
        <v>2847432</v>
      </c>
      <c r="BG6" s="47">
        <v>2849066</v>
      </c>
      <c r="BH6" s="47">
        <v>2737034</v>
      </c>
      <c r="BI6" s="47">
        <v>2971141</v>
      </c>
      <c r="BJ6" s="47">
        <v>3156678</v>
      </c>
      <c r="BK6" s="47">
        <v>3113083</v>
      </c>
      <c r="BL6" s="47">
        <v>2894637</v>
      </c>
      <c r="BM6" s="47">
        <v>3021646</v>
      </c>
      <c r="BN6" s="47">
        <v>3292567</v>
      </c>
      <c r="BO6" s="96"/>
      <c r="BP6" s="96"/>
      <c r="BQ6" s="96"/>
      <c r="BR6" s="96"/>
    </row>
    <row r="7" spans="1:70" ht="15" customHeight="1" thickBot="1">
      <c r="A7" s="96"/>
      <c r="B7" s="50" t="s">
        <v>32</v>
      </c>
      <c r="C7" s="51">
        <v>51777997</v>
      </c>
      <c r="D7" s="52">
        <v>59656313</v>
      </c>
      <c r="E7" s="52">
        <v>60137905</v>
      </c>
      <c r="F7" s="53">
        <v>65091156</v>
      </c>
      <c r="G7" s="51">
        <v>56573098</v>
      </c>
      <c r="H7" s="52">
        <v>61952486</v>
      </c>
      <c r="I7" s="52">
        <v>62299873</v>
      </c>
      <c r="J7" s="53">
        <v>67124676</v>
      </c>
      <c r="K7" s="51">
        <v>58718343</v>
      </c>
      <c r="L7" s="52">
        <v>63641677</v>
      </c>
      <c r="M7" s="52">
        <v>65621363</v>
      </c>
      <c r="N7" s="53">
        <v>68630639</v>
      </c>
      <c r="O7" s="60">
        <v>67745452</v>
      </c>
      <c r="P7" s="172">
        <v>73184926</v>
      </c>
      <c r="Q7" s="172">
        <v>74478011</v>
      </c>
      <c r="R7" s="60">
        <v>79056898</v>
      </c>
      <c r="S7" s="51">
        <v>71094709</v>
      </c>
      <c r="T7" s="51">
        <v>77300121</v>
      </c>
      <c r="U7" s="51">
        <v>75738838</v>
      </c>
      <c r="V7" s="53">
        <v>82596294</v>
      </c>
      <c r="X7" s="50" t="s">
        <v>32</v>
      </c>
      <c r="Y7" s="51">
        <v>2522401</v>
      </c>
      <c r="Z7" s="52">
        <v>2824294</v>
      </c>
      <c r="AA7" s="52">
        <v>2798504</v>
      </c>
      <c r="AB7" s="53">
        <v>3042309</v>
      </c>
      <c r="AC7" s="51">
        <v>2693159</v>
      </c>
      <c r="AD7" s="52">
        <v>2788746</v>
      </c>
      <c r="AE7" s="52">
        <v>2855454</v>
      </c>
      <c r="AF7" s="60">
        <v>3039199</v>
      </c>
      <c r="AG7" s="65">
        <v>2782127</v>
      </c>
      <c r="AH7" s="52">
        <v>2837087</v>
      </c>
      <c r="AI7" s="52">
        <v>2992461</v>
      </c>
      <c r="AJ7" s="66">
        <v>3017268</v>
      </c>
      <c r="AK7" s="52">
        <v>3184998</v>
      </c>
      <c r="AL7" s="52">
        <v>3281676</v>
      </c>
      <c r="AM7" s="52">
        <v>3427717</v>
      </c>
      <c r="AN7" s="53">
        <v>3620601</v>
      </c>
      <c r="AO7" s="52">
        <v>3422703</v>
      </c>
      <c r="AP7" s="52">
        <v>3612851</v>
      </c>
      <c r="AQ7" s="52">
        <v>3431712</v>
      </c>
      <c r="AR7" s="53">
        <v>3712896</v>
      </c>
      <c r="AT7" s="50" t="s">
        <v>32</v>
      </c>
      <c r="AU7" s="51">
        <v>54300398</v>
      </c>
      <c r="AV7" s="51">
        <v>62480607</v>
      </c>
      <c r="AW7" s="51">
        <v>62936409</v>
      </c>
      <c r="AX7" s="51">
        <v>68133465</v>
      </c>
      <c r="AY7" s="51">
        <v>59266257</v>
      </c>
      <c r="AZ7" s="51">
        <v>64741232</v>
      </c>
      <c r="BA7" s="51">
        <v>65155327</v>
      </c>
      <c r="BB7" s="51">
        <v>70163875</v>
      </c>
      <c r="BC7" s="51">
        <v>61500470</v>
      </c>
      <c r="BD7" s="51">
        <v>66478764</v>
      </c>
      <c r="BE7" s="51">
        <v>68613824</v>
      </c>
      <c r="BF7" s="51">
        <v>71647907</v>
      </c>
      <c r="BG7" s="51">
        <v>70930450</v>
      </c>
      <c r="BH7" s="51">
        <v>76466602</v>
      </c>
      <c r="BI7" s="51">
        <v>77905728</v>
      </c>
      <c r="BJ7" s="51">
        <v>82677499</v>
      </c>
      <c r="BK7" s="51">
        <v>74517412</v>
      </c>
      <c r="BL7" s="51">
        <v>80912972</v>
      </c>
      <c r="BM7" s="51">
        <v>79170550</v>
      </c>
      <c r="BN7" s="51">
        <v>86309190</v>
      </c>
      <c r="BO7" s="96"/>
      <c r="BP7" s="96"/>
      <c r="BQ7" s="96"/>
      <c r="BR7" s="96"/>
    </row>
    <row r="8" spans="1:70" ht="15" thickBot="1">
      <c r="A8" s="96"/>
      <c r="B8" s="46" t="s">
        <v>33</v>
      </c>
      <c r="C8" s="47">
        <v>3696435</v>
      </c>
      <c r="D8" s="48">
        <v>4027915</v>
      </c>
      <c r="E8" s="48">
        <v>3993108</v>
      </c>
      <c r="F8" s="49">
        <v>4260885</v>
      </c>
      <c r="G8" s="47">
        <v>3843705</v>
      </c>
      <c r="H8" s="48">
        <v>4182522</v>
      </c>
      <c r="I8" s="48">
        <v>4219277</v>
      </c>
      <c r="J8" s="49">
        <v>4444650</v>
      </c>
      <c r="K8" s="47">
        <v>3974284</v>
      </c>
      <c r="L8" s="48">
        <v>4257407</v>
      </c>
      <c r="M8" s="48">
        <v>4343308</v>
      </c>
      <c r="N8" s="49">
        <v>4515700</v>
      </c>
      <c r="O8" s="59">
        <v>4286999</v>
      </c>
      <c r="P8" s="171">
        <v>4783164</v>
      </c>
      <c r="Q8" s="171">
        <v>4956773</v>
      </c>
      <c r="R8" s="59">
        <v>5250940</v>
      </c>
      <c r="S8" s="47">
        <v>4627332</v>
      </c>
      <c r="T8" s="47">
        <v>5327440</v>
      </c>
      <c r="U8" s="47">
        <v>5152562</v>
      </c>
      <c r="V8" s="49">
        <v>5509422</v>
      </c>
      <c r="X8" s="46" t="s">
        <v>33</v>
      </c>
      <c r="Y8" s="47">
        <v>239119</v>
      </c>
      <c r="Z8" s="48">
        <v>245603</v>
      </c>
      <c r="AA8" s="48">
        <v>258583</v>
      </c>
      <c r="AB8" s="49">
        <v>271429</v>
      </c>
      <c r="AC8" s="47">
        <v>242693</v>
      </c>
      <c r="AD8" s="48">
        <v>241408</v>
      </c>
      <c r="AE8" s="48">
        <v>249959</v>
      </c>
      <c r="AF8" s="59">
        <v>253288</v>
      </c>
      <c r="AG8" s="63">
        <v>232165</v>
      </c>
      <c r="AH8" s="48">
        <v>232403</v>
      </c>
      <c r="AI8" s="48">
        <v>243890</v>
      </c>
      <c r="AJ8" s="64">
        <v>230794</v>
      </c>
      <c r="AK8" s="48">
        <v>222464</v>
      </c>
      <c r="AL8" s="48">
        <v>234489</v>
      </c>
      <c r="AM8" s="48">
        <v>247370</v>
      </c>
      <c r="AN8" s="49">
        <v>247568</v>
      </c>
      <c r="AO8" s="48">
        <v>218992</v>
      </c>
      <c r="AP8" s="48">
        <v>242536</v>
      </c>
      <c r="AQ8" s="48">
        <v>230795</v>
      </c>
      <c r="AR8" s="49">
        <v>255220</v>
      </c>
      <c r="AT8" s="46" t="s">
        <v>33</v>
      </c>
      <c r="AU8" s="47">
        <v>3935554</v>
      </c>
      <c r="AV8" s="47">
        <v>4273518</v>
      </c>
      <c r="AW8" s="47">
        <v>4251691</v>
      </c>
      <c r="AX8" s="47">
        <v>4532314</v>
      </c>
      <c r="AY8" s="47">
        <v>4086398</v>
      </c>
      <c r="AZ8" s="47">
        <v>4423930</v>
      </c>
      <c r="BA8" s="47">
        <v>4469236</v>
      </c>
      <c r="BB8" s="47">
        <v>4697938</v>
      </c>
      <c r="BC8" s="47">
        <v>4206449</v>
      </c>
      <c r="BD8" s="47">
        <v>4489810</v>
      </c>
      <c r="BE8" s="47">
        <v>4587198</v>
      </c>
      <c r="BF8" s="47">
        <v>4746494</v>
      </c>
      <c r="BG8" s="47">
        <v>4509463</v>
      </c>
      <c r="BH8" s="47">
        <v>5017653</v>
      </c>
      <c r="BI8" s="47">
        <v>5204143</v>
      </c>
      <c r="BJ8" s="47">
        <v>5498508</v>
      </c>
      <c r="BK8" s="47">
        <v>4846324</v>
      </c>
      <c r="BL8" s="47">
        <v>5569976</v>
      </c>
      <c r="BM8" s="47">
        <v>5383357</v>
      </c>
      <c r="BN8" s="47">
        <v>5764642</v>
      </c>
      <c r="BO8" s="96"/>
      <c r="BP8" s="96"/>
      <c r="BQ8" s="96"/>
      <c r="BR8" s="96"/>
    </row>
    <row r="9" spans="1:70" ht="15" customHeight="1" thickBot="1">
      <c r="A9" s="96"/>
      <c r="B9" s="50" t="s">
        <v>34</v>
      </c>
      <c r="C9" s="51">
        <v>46722500</v>
      </c>
      <c r="D9" s="52">
        <v>52635465</v>
      </c>
      <c r="E9" s="52">
        <v>56026522</v>
      </c>
      <c r="F9" s="53">
        <v>60612230</v>
      </c>
      <c r="G9" s="51">
        <v>56104104</v>
      </c>
      <c r="H9" s="52">
        <v>58798590</v>
      </c>
      <c r="I9" s="52">
        <v>59860148</v>
      </c>
      <c r="J9" s="53">
        <v>64713015</v>
      </c>
      <c r="K9" s="51">
        <v>59421141</v>
      </c>
      <c r="L9" s="52">
        <v>62005214</v>
      </c>
      <c r="M9" s="52">
        <v>63432108</v>
      </c>
      <c r="N9" s="53">
        <v>66298323</v>
      </c>
      <c r="O9" s="60">
        <v>61584655</v>
      </c>
      <c r="P9" s="172">
        <v>63252554</v>
      </c>
      <c r="Q9" s="172">
        <v>65647257</v>
      </c>
      <c r="R9" s="60">
        <v>69293679</v>
      </c>
      <c r="S9" s="51">
        <v>63359617</v>
      </c>
      <c r="T9" s="51">
        <v>65400727</v>
      </c>
      <c r="U9" s="51">
        <v>64171734</v>
      </c>
      <c r="V9" s="53">
        <v>68794949</v>
      </c>
      <c r="X9" s="50" t="s">
        <v>34</v>
      </c>
      <c r="Y9" s="51">
        <v>7201943</v>
      </c>
      <c r="Z9" s="52">
        <v>8050748</v>
      </c>
      <c r="AA9" s="52">
        <v>8544769</v>
      </c>
      <c r="AB9" s="53">
        <v>9388884</v>
      </c>
      <c r="AC9" s="51">
        <v>8749399</v>
      </c>
      <c r="AD9" s="52">
        <v>8670049</v>
      </c>
      <c r="AE9" s="52">
        <v>8824101</v>
      </c>
      <c r="AF9" s="60">
        <v>9355019</v>
      </c>
      <c r="AG9" s="65">
        <v>8887154</v>
      </c>
      <c r="AH9" s="52">
        <v>8883057</v>
      </c>
      <c r="AI9" s="52">
        <v>9081444</v>
      </c>
      <c r="AJ9" s="66">
        <v>9380597</v>
      </c>
      <c r="AK9" s="52">
        <v>9000718</v>
      </c>
      <c r="AL9" s="52">
        <v>8908507</v>
      </c>
      <c r="AM9" s="52">
        <v>9263826</v>
      </c>
      <c r="AN9" s="53">
        <v>9756440</v>
      </c>
      <c r="AO9" s="52">
        <v>9316089</v>
      </c>
      <c r="AP9" s="52">
        <v>9436271</v>
      </c>
      <c r="AQ9" s="52">
        <v>8989784</v>
      </c>
      <c r="AR9" s="53">
        <v>9896229</v>
      </c>
      <c r="AT9" s="50" t="s">
        <v>34</v>
      </c>
      <c r="AU9" s="51">
        <v>53924443</v>
      </c>
      <c r="AV9" s="51">
        <v>60686213</v>
      </c>
      <c r="AW9" s="51">
        <v>64571291</v>
      </c>
      <c r="AX9" s="51">
        <v>70001114</v>
      </c>
      <c r="AY9" s="51">
        <v>64853503</v>
      </c>
      <c r="AZ9" s="51">
        <v>67468639</v>
      </c>
      <c r="BA9" s="51">
        <v>68684249</v>
      </c>
      <c r="BB9" s="51">
        <v>74068034</v>
      </c>
      <c r="BC9" s="51">
        <v>68308295</v>
      </c>
      <c r="BD9" s="51">
        <v>70888271</v>
      </c>
      <c r="BE9" s="51">
        <v>72513552</v>
      </c>
      <c r="BF9" s="51">
        <v>75678920</v>
      </c>
      <c r="BG9" s="51">
        <v>70585373</v>
      </c>
      <c r="BH9" s="51">
        <v>72161061</v>
      </c>
      <c r="BI9" s="51">
        <v>74911083</v>
      </c>
      <c r="BJ9" s="51">
        <v>79050119</v>
      </c>
      <c r="BK9" s="51">
        <v>72675706</v>
      </c>
      <c r="BL9" s="51">
        <v>74836998</v>
      </c>
      <c r="BM9" s="51">
        <v>73161518</v>
      </c>
      <c r="BN9" s="51">
        <v>78691178</v>
      </c>
      <c r="BO9" s="96"/>
      <c r="BP9" s="96"/>
      <c r="BQ9" s="96"/>
      <c r="BR9" s="96"/>
    </row>
    <row r="10" spans="1:70" ht="15" customHeight="1" thickBot="1">
      <c r="A10" s="96"/>
      <c r="B10" s="46" t="s">
        <v>35</v>
      </c>
      <c r="C10" s="47">
        <v>57506838</v>
      </c>
      <c r="D10" s="48">
        <v>60202556</v>
      </c>
      <c r="E10" s="48">
        <v>61644663</v>
      </c>
      <c r="F10" s="49">
        <v>66767674</v>
      </c>
      <c r="G10" s="47">
        <v>60688935</v>
      </c>
      <c r="H10" s="48">
        <v>66200124</v>
      </c>
      <c r="I10" s="48">
        <v>67905957</v>
      </c>
      <c r="J10" s="49">
        <v>72767685</v>
      </c>
      <c r="K10" s="47">
        <v>65638368</v>
      </c>
      <c r="L10" s="48">
        <v>69088791</v>
      </c>
      <c r="M10" s="48">
        <v>71584861</v>
      </c>
      <c r="N10" s="49">
        <v>75699832</v>
      </c>
      <c r="O10" s="59">
        <v>69132838</v>
      </c>
      <c r="P10" s="171">
        <v>71284121</v>
      </c>
      <c r="Q10" s="171">
        <v>73597011</v>
      </c>
      <c r="R10" s="59">
        <v>77412129</v>
      </c>
      <c r="S10" s="47">
        <v>69540344</v>
      </c>
      <c r="T10" s="47">
        <v>72267212</v>
      </c>
      <c r="U10" s="47">
        <v>71509855</v>
      </c>
      <c r="V10" s="49">
        <v>76801604</v>
      </c>
      <c r="X10" s="46" t="s">
        <v>35</v>
      </c>
      <c r="Y10" s="47">
        <v>4630853</v>
      </c>
      <c r="Z10" s="48">
        <v>4720058</v>
      </c>
      <c r="AA10" s="48">
        <v>4784375</v>
      </c>
      <c r="AB10" s="49">
        <v>5228227</v>
      </c>
      <c r="AC10" s="47">
        <v>4851399</v>
      </c>
      <c r="AD10" s="48">
        <v>5702695</v>
      </c>
      <c r="AE10" s="48">
        <v>5785281</v>
      </c>
      <c r="AF10" s="59">
        <v>6053533</v>
      </c>
      <c r="AG10" s="63">
        <v>5648227</v>
      </c>
      <c r="AH10" s="48">
        <v>5915050</v>
      </c>
      <c r="AI10" s="48">
        <v>6063909</v>
      </c>
      <c r="AJ10" s="64">
        <v>6242650</v>
      </c>
      <c r="AK10" s="48">
        <v>5950096</v>
      </c>
      <c r="AL10" s="48">
        <v>5929462</v>
      </c>
      <c r="AM10" s="48">
        <v>6110277</v>
      </c>
      <c r="AN10" s="49">
        <v>6395874</v>
      </c>
      <c r="AO10" s="48">
        <v>6067254</v>
      </c>
      <c r="AP10" s="48">
        <v>6259618</v>
      </c>
      <c r="AQ10" s="48">
        <v>5911882</v>
      </c>
      <c r="AR10" s="49">
        <v>6492248</v>
      </c>
      <c r="AT10" s="46" t="s">
        <v>35</v>
      </c>
      <c r="AU10" s="47">
        <v>62137691</v>
      </c>
      <c r="AV10" s="47">
        <v>64922614</v>
      </c>
      <c r="AW10" s="47">
        <v>66429038</v>
      </c>
      <c r="AX10" s="47">
        <v>71995901</v>
      </c>
      <c r="AY10" s="47">
        <v>65540334</v>
      </c>
      <c r="AZ10" s="47">
        <v>71902819</v>
      </c>
      <c r="BA10" s="47">
        <v>73691238</v>
      </c>
      <c r="BB10" s="47">
        <v>78821218</v>
      </c>
      <c r="BC10" s="47">
        <v>71286595</v>
      </c>
      <c r="BD10" s="47">
        <v>75003841</v>
      </c>
      <c r="BE10" s="47">
        <v>77648770</v>
      </c>
      <c r="BF10" s="47">
        <v>81942482</v>
      </c>
      <c r="BG10" s="47">
        <v>75082934</v>
      </c>
      <c r="BH10" s="47">
        <v>77213583</v>
      </c>
      <c r="BI10" s="47">
        <v>79707288</v>
      </c>
      <c r="BJ10" s="47">
        <v>83808003</v>
      </c>
      <c r="BK10" s="47">
        <v>75607598</v>
      </c>
      <c r="BL10" s="47">
        <v>78526830</v>
      </c>
      <c r="BM10" s="47">
        <v>77421737</v>
      </c>
      <c r="BN10" s="47">
        <v>83293852</v>
      </c>
      <c r="BO10" s="96"/>
      <c r="BP10" s="96"/>
      <c r="BQ10" s="96"/>
      <c r="BR10" s="96"/>
    </row>
    <row r="11" spans="1:70" ht="15" customHeight="1" thickBot="1">
      <c r="A11" s="96"/>
      <c r="B11" s="50" t="s">
        <v>36</v>
      </c>
      <c r="C11" s="51">
        <v>84713157</v>
      </c>
      <c r="D11" s="52">
        <v>85548282</v>
      </c>
      <c r="E11" s="52">
        <v>87514074</v>
      </c>
      <c r="F11" s="53">
        <v>94159366</v>
      </c>
      <c r="G11" s="51">
        <v>88192835</v>
      </c>
      <c r="H11" s="52">
        <v>90776950</v>
      </c>
      <c r="I11" s="52">
        <v>100669995</v>
      </c>
      <c r="J11" s="53">
        <v>108964408</v>
      </c>
      <c r="K11" s="51">
        <v>104341296</v>
      </c>
      <c r="L11" s="52">
        <v>109258694</v>
      </c>
      <c r="M11" s="52">
        <v>112199804</v>
      </c>
      <c r="N11" s="53">
        <v>117286179</v>
      </c>
      <c r="O11" s="60">
        <v>111574383</v>
      </c>
      <c r="P11" s="172">
        <v>110261614</v>
      </c>
      <c r="Q11" s="172">
        <v>113431499</v>
      </c>
      <c r="R11" s="60">
        <v>120328375</v>
      </c>
      <c r="S11" s="51">
        <v>113512163</v>
      </c>
      <c r="T11" s="51">
        <v>116795532</v>
      </c>
      <c r="U11" s="51">
        <v>116055055</v>
      </c>
      <c r="V11" s="53">
        <v>124664857</v>
      </c>
      <c r="X11" s="50" t="s">
        <v>36</v>
      </c>
      <c r="Y11" s="51">
        <v>15659398</v>
      </c>
      <c r="Z11" s="52">
        <v>15359680</v>
      </c>
      <c r="AA11" s="52">
        <v>15159945</v>
      </c>
      <c r="AB11" s="53">
        <v>16316855</v>
      </c>
      <c r="AC11" s="51">
        <v>15997370</v>
      </c>
      <c r="AD11" s="52">
        <v>15660517</v>
      </c>
      <c r="AE11" s="52">
        <v>16832532</v>
      </c>
      <c r="AF11" s="60">
        <v>17666082</v>
      </c>
      <c r="AG11" s="65">
        <v>17591428</v>
      </c>
      <c r="AH11" s="52">
        <v>17642186</v>
      </c>
      <c r="AI11" s="52">
        <v>17670855</v>
      </c>
      <c r="AJ11" s="66">
        <v>18003937</v>
      </c>
      <c r="AK11" s="52">
        <v>17956359</v>
      </c>
      <c r="AL11" s="52">
        <v>16937767</v>
      </c>
      <c r="AM11" s="52">
        <v>17231634</v>
      </c>
      <c r="AN11" s="53">
        <v>18252922</v>
      </c>
      <c r="AO11" s="52">
        <v>18136670</v>
      </c>
      <c r="AP11" s="52">
        <v>18244474</v>
      </c>
      <c r="AQ11" s="52">
        <v>17410235</v>
      </c>
      <c r="AR11" s="53">
        <v>18968795</v>
      </c>
      <c r="AT11" s="50" t="s">
        <v>36</v>
      </c>
      <c r="AU11" s="51">
        <v>100372555</v>
      </c>
      <c r="AV11" s="51">
        <v>100907962</v>
      </c>
      <c r="AW11" s="51">
        <v>102674019</v>
      </c>
      <c r="AX11" s="51">
        <v>110476221</v>
      </c>
      <c r="AY11" s="51">
        <v>104190205</v>
      </c>
      <c r="AZ11" s="51">
        <v>106437467</v>
      </c>
      <c r="BA11" s="51">
        <v>117502527</v>
      </c>
      <c r="BB11" s="51">
        <v>126630490</v>
      </c>
      <c r="BC11" s="51">
        <v>121932724</v>
      </c>
      <c r="BD11" s="51">
        <v>126900880</v>
      </c>
      <c r="BE11" s="51">
        <v>129870659</v>
      </c>
      <c r="BF11" s="51">
        <v>135290116</v>
      </c>
      <c r="BG11" s="51">
        <v>129530742</v>
      </c>
      <c r="BH11" s="51">
        <v>127199381</v>
      </c>
      <c r="BI11" s="51">
        <v>130663133</v>
      </c>
      <c r="BJ11" s="51">
        <v>138581297</v>
      </c>
      <c r="BK11" s="51">
        <v>131648833</v>
      </c>
      <c r="BL11" s="51">
        <v>135040006</v>
      </c>
      <c r="BM11" s="51">
        <v>133465290</v>
      </c>
      <c r="BN11" s="51">
        <v>143633652</v>
      </c>
      <c r="BO11" s="96"/>
      <c r="BP11" s="96"/>
      <c r="BQ11" s="96"/>
      <c r="BR11" s="96"/>
    </row>
    <row r="12" spans="1:70" ht="15" customHeight="1" thickBot="1">
      <c r="A12" s="96"/>
      <c r="B12" s="46" t="s">
        <v>268</v>
      </c>
      <c r="C12" s="243"/>
      <c r="D12" s="242"/>
      <c r="E12" s="242"/>
      <c r="F12" s="244"/>
      <c r="G12" s="243"/>
      <c r="H12" s="242"/>
      <c r="I12" s="242"/>
      <c r="J12" s="244"/>
      <c r="K12" s="243"/>
      <c r="L12" s="242"/>
      <c r="M12" s="242"/>
      <c r="N12" s="244"/>
      <c r="O12" s="245"/>
      <c r="P12" s="246"/>
      <c r="Q12" s="246"/>
      <c r="R12" s="245"/>
      <c r="S12" s="243"/>
      <c r="T12" s="243"/>
      <c r="U12" s="47">
        <v>12087336</v>
      </c>
      <c r="V12" s="49">
        <v>19222983</v>
      </c>
      <c r="X12" s="46" t="s">
        <v>268</v>
      </c>
      <c r="Y12" s="243"/>
      <c r="Z12" s="242"/>
      <c r="AA12" s="242"/>
      <c r="AB12" s="244"/>
      <c r="AC12" s="243"/>
      <c r="AD12" s="242"/>
      <c r="AE12" s="242"/>
      <c r="AF12" s="245"/>
      <c r="AG12" s="247"/>
      <c r="AH12" s="242"/>
      <c r="AI12" s="242"/>
      <c r="AJ12" s="248"/>
      <c r="AK12" s="242"/>
      <c r="AL12" s="242"/>
      <c r="AM12" s="242"/>
      <c r="AN12" s="244"/>
      <c r="AO12" s="242"/>
      <c r="AP12" s="242"/>
      <c r="AQ12" s="48">
        <v>2835187</v>
      </c>
      <c r="AR12" s="49">
        <v>4549094</v>
      </c>
      <c r="AT12" s="46" t="s">
        <v>265</v>
      </c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47">
        <v>14922523</v>
      </c>
      <c r="BN12" s="47">
        <v>23772077</v>
      </c>
      <c r="BO12" s="96"/>
      <c r="BP12" s="96"/>
      <c r="BQ12" s="96"/>
      <c r="BR12" s="96"/>
    </row>
    <row r="13" spans="1:66" ht="15" customHeight="1" thickBot="1">
      <c r="A13" s="96"/>
      <c r="B13" s="50" t="s">
        <v>17</v>
      </c>
      <c r="C13" s="206">
        <v>246797646</v>
      </c>
      <c r="D13" s="208">
        <v>264270093</v>
      </c>
      <c r="E13" s="208">
        <v>271631101</v>
      </c>
      <c r="F13" s="360">
        <v>293310805</v>
      </c>
      <c r="G13" s="206">
        <v>267777945</v>
      </c>
      <c r="H13" s="208">
        <v>284188463</v>
      </c>
      <c r="I13" s="208">
        <v>297375737</v>
      </c>
      <c r="J13" s="360">
        <v>320535273</v>
      </c>
      <c r="K13" s="206">
        <v>294629614</v>
      </c>
      <c r="L13" s="208">
        <v>310703546</v>
      </c>
      <c r="M13" s="208">
        <v>319759553</v>
      </c>
      <c r="N13" s="360">
        <v>335168202</v>
      </c>
      <c r="O13" s="361">
        <v>317069044</v>
      </c>
      <c r="P13" s="362">
        <v>325399078</v>
      </c>
      <c r="Q13" s="362">
        <v>334963424</v>
      </c>
      <c r="R13" s="361">
        <v>354364235</v>
      </c>
      <c r="S13" s="206">
        <v>325117894</v>
      </c>
      <c r="T13" s="206">
        <v>339856719</v>
      </c>
      <c r="U13" s="206">
        <f>SUM(U6:U12)</f>
        <v>347612540</v>
      </c>
      <c r="V13" s="206">
        <f>SUM(V6:V12)</f>
        <v>380755929</v>
      </c>
      <c r="X13" s="50" t="s">
        <v>17</v>
      </c>
      <c r="Y13" s="51">
        <v>30354911</v>
      </c>
      <c r="Z13" s="52">
        <v>31289647</v>
      </c>
      <c r="AA13" s="52">
        <v>31636276</v>
      </c>
      <c r="AB13" s="53">
        <v>34348473</v>
      </c>
      <c r="AC13" s="51">
        <v>32622605</v>
      </c>
      <c r="AD13" s="52">
        <v>33147100</v>
      </c>
      <c r="AE13" s="52">
        <v>34632790</v>
      </c>
      <c r="AF13" s="60">
        <v>36464514</v>
      </c>
      <c r="AG13" s="65">
        <v>35231404</v>
      </c>
      <c r="AH13" s="52">
        <v>35595265</v>
      </c>
      <c r="AI13" s="52">
        <v>36151694</v>
      </c>
      <c r="AJ13" s="66">
        <v>36985149</v>
      </c>
      <c r="AK13" s="52">
        <v>36418984</v>
      </c>
      <c r="AL13" s="52">
        <v>35396236</v>
      </c>
      <c r="AM13" s="52">
        <v>36399092</v>
      </c>
      <c r="AN13" s="53">
        <v>38407869</v>
      </c>
      <c r="AO13" s="52">
        <v>37291062</v>
      </c>
      <c r="AP13" s="52">
        <v>37924700</v>
      </c>
      <c r="AQ13" s="52">
        <f>SUM(AQ6:AQ12)</f>
        <v>38934081</v>
      </c>
      <c r="AR13" s="53">
        <f>SUM(AR6:AR12)</f>
        <v>44001229</v>
      </c>
      <c r="AT13" s="50" t="s">
        <v>17</v>
      </c>
      <c r="AU13" s="51">
        <v>277152557</v>
      </c>
      <c r="AV13" s="51">
        <v>295559740</v>
      </c>
      <c r="AW13" s="51">
        <v>303267377</v>
      </c>
      <c r="AX13" s="51">
        <v>327659278</v>
      </c>
      <c r="AY13" s="51">
        <v>300400550</v>
      </c>
      <c r="AZ13" s="51">
        <v>317335563</v>
      </c>
      <c r="BA13" s="51">
        <v>332008527</v>
      </c>
      <c r="BB13" s="51">
        <v>356999787</v>
      </c>
      <c r="BC13" s="51">
        <v>329861018</v>
      </c>
      <c r="BD13" s="51">
        <v>346298811</v>
      </c>
      <c r="BE13" s="51">
        <v>355911247</v>
      </c>
      <c r="BF13" s="51">
        <v>372153351</v>
      </c>
      <c r="BG13" s="51">
        <v>353488028</v>
      </c>
      <c r="BH13" s="51">
        <v>360795314</v>
      </c>
      <c r="BI13" s="51">
        <v>371362516</v>
      </c>
      <c r="BJ13" s="51">
        <v>392772104</v>
      </c>
      <c r="BK13" s="51">
        <v>362408956</v>
      </c>
      <c r="BL13" s="51">
        <v>377781419</v>
      </c>
      <c r="BM13" s="51">
        <f>SUM(BM6:BM12)</f>
        <v>386546621</v>
      </c>
      <c r="BN13" s="51">
        <f>SUM(BN6:BN12)</f>
        <v>424757158</v>
      </c>
    </row>
    <row r="14" spans="3:66" ht="15" customHeight="1" thickBot="1"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</row>
    <row r="15" spans="2:66" ht="15" customHeight="1" thickBot="1">
      <c r="B15" s="269" t="s">
        <v>78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1"/>
      <c r="X15" s="269" t="s">
        <v>58</v>
      </c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1"/>
      <c r="AT15" s="262" t="s">
        <v>19</v>
      </c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4"/>
    </row>
    <row r="16" spans="2:66" ht="15" thickBot="1" thickTop="1">
      <c r="B16" s="272" t="s">
        <v>73</v>
      </c>
      <c r="C16" s="262">
        <v>2014</v>
      </c>
      <c r="D16" s="263"/>
      <c r="E16" s="263"/>
      <c r="F16" s="264"/>
      <c r="G16" s="262">
        <v>2015</v>
      </c>
      <c r="H16" s="263"/>
      <c r="I16" s="263"/>
      <c r="J16" s="264"/>
      <c r="K16" s="262">
        <v>2016</v>
      </c>
      <c r="L16" s="263"/>
      <c r="M16" s="263"/>
      <c r="N16" s="264"/>
      <c r="O16" s="265">
        <v>2017</v>
      </c>
      <c r="P16" s="266"/>
      <c r="Q16" s="266"/>
      <c r="R16" s="267"/>
      <c r="S16" s="262">
        <v>2018</v>
      </c>
      <c r="T16" s="263"/>
      <c r="U16" s="263"/>
      <c r="V16" s="264"/>
      <c r="X16" s="196" t="s">
        <v>73</v>
      </c>
      <c r="Y16" s="265">
        <v>2014</v>
      </c>
      <c r="Z16" s="266"/>
      <c r="AA16" s="266"/>
      <c r="AB16" s="267"/>
      <c r="AC16" s="265">
        <v>2015</v>
      </c>
      <c r="AD16" s="266"/>
      <c r="AE16" s="266"/>
      <c r="AF16" s="267"/>
      <c r="AG16" s="265">
        <v>2016</v>
      </c>
      <c r="AH16" s="266"/>
      <c r="AI16" s="266"/>
      <c r="AJ16" s="267"/>
      <c r="AK16" s="265">
        <v>2017</v>
      </c>
      <c r="AL16" s="266"/>
      <c r="AM16" s="266"/>
      <c r="AN16" s="267"/>
      <c r="AO16" s="265">
        <v>2018</v>
      </c>
      <c r="AP16" s="266"/>
      <c r="AQ16" s="266"/>
      <c r="AR16" s="267"/>
      <c r="AT16" s="309" t="s">
        <v>73</v>
      </c>
      <c r="AU16" s="259">
        <v>2014</v>
      </c>
      <c r="AV16" s="260"/>
      <c r="AW16" s="260"/>
      <c r="AX16" s="261"/>
      <c r="AY16" s="259">
        <v>2015</v>
      </c>
      <c r="AZ16" s="260"/>
      <c r="BA16" s="260"/>
      <c r="BB16" s="261"/>
      <c r="BC16" s="259">
        <v>2016</v>
      </c>
      <c r="BD16" s="260"/>
      <c r="BE16" s="260"/>
      <c r="BF16" s="261"/>
      <c r="BG16" s="262">
        <v>2017</v>
      </c>
      <c r="BH16" s="263"/>
      <c r="BI16" s="263"/>
      <c r="BJ16" s="264"/>
      <c r="BK16" s="259">
        <v>2018</v>
      </c>
      <c r="BL16" s="260"/>
      <c r="BM16" s="260"/>
      <c r="BN16" s="261"/>
    </row>
    <row r="17" spans="2:66" ht="15" thickBot="1">
      <c r="B17" s="273"/>
      <c r="C17" s="37" t="s">
        <v>96</v>
      </c>
      <c r="D17" s="38" t="s">
        <v>97</v>
      </c>
      <c r="E17" s="38" t="s">
        <v>114</v>
      </c>
      <c r="F17" s="39" t="s">
        <v>113</v>
      </c>
      <c r="G17" s="37" t="s">
        <v>96</v>
      </c>
      <c r="H17" s="38" t="s">
        <v>97</v>
      </c>
      <c r="I17" s="38" t="s">
        <v>114</v>
      </c>
      <c r="J17" s="40" t="s">
        <v>113</v>
      </c>
      <c r="K17" s="41" t="s">
        <v>96</v>
      </c>
      <c r="L17" s="42" t="s">
        <v>97</v>
      </c>
      <c r="M17" s="42" t="s">
        <v>114</v>
      </c>
      <c r="N17" s="40" t="s">
        <v>113</v>
      </c>
      <c r="O17" s="58" t="s">
        <v>96</v>
      </c>
      <c r="P17" s="58" t="s">
        <v>97</v>
      </c>
      <c r="Q17" s="58" t="s">
        <v>114</v>
      </c>
      <c r="R17" s="58" t="s">
        <v>113</v>
      </c>
      <c r="S17" s="41" t="s">
        <v>96</v>
      </c>
      <c r="T17" s="42" t="s">
        <v>97</v>
      </c>
      <c r="U17" s="42" t="s">
        <v>114</v>
      </c>
      <c r="V17" s="44" t="s">
        <v>113</v>
      </c>
      <c r="X17" s="197" t="s">
        <v>73</v>
      </c>
      <c r="Y17" s="37" t="s">
        <v>96</v>
      </c>
      <c r="Z17" s="38" t="s">
        <v>97</v>
      </c>
      <c r="AA17" s="38" t="s">
        <v>114</v>
      </c>
      <c r="AB17" s="39" t="s">
        <v>113</v>
      </c>
      <c r="AC17" s="37" t="s">
        <v>96</v>
      </c>
      <c r="AD17" s="38" t="s">
        <v>97</v>
      </c>
      <c r="AE17" s="38" t="s">
        <v>114</v>
      </c>
      <c r="AF17" s="40" t="s">
        <v>113</v>
      </c>
      <c r="AG17" s="41" t="s">
        <v>96</v>
      </c>
      <c r="AH17" s="42" t="s">
        <v>97</v>
      </c>
      <c r="AI17" s="42" t="s">
        <v>114</v>
      </c>
      <c r="AJ17" s="40" t="s">
        <v>113</v>
      </c>
      <c r="AK17" s="58" t="s">
        <v>96</v>
      </c>
      <c r="AL17" s="58" t="s">
        <v>97</v>
      </c>
      <c r="AM17" s="58" t="s">
        <v>114</v>
      </c>
      <c r="AN17" s="58" t="s">
        <v>113</v>
      </c>
      <c r="AO17" s="41" t="s">
        <v>96</v>
      </c>
      <c r="AP17" s="42" t="s">
        <v>97</v>
      </c>
      <c r="AQ17" s="42" t="s">
        <v>114</v>
      </c>
      <c r="AR17" s="44" t="s">
        <v>113</v>
      </c>
      <c r="AS17" s="45"/>
      <c r="AT17" s="273" t="s">
        <v>73</v>
      </c>
      <c r="AU17" s="37" t="s">
        <v>96</v>
      </c>
      <c r="AV17" s="38" t="s">
        <v>97</v>
      </c>
      <c r="AW17" s="38" t="s">
        <v>114</v>
      </c>
      <c r="AX17" s="39" t="s">
        <v>113</v>
      </c>
      <c r="AY17" s="37" t="s">
        <v>96</v>
      </c>
      <c r="AZ17" s="38" t="s">
        <v>97</v>
      </c>
      <c r="BA17" s="38" t="s">
        <v>114</v>
      </c>
      <c r="BB17" s="40" t="s">
        <v>113</v>
      </c>
      <c r="BC17" s="41" t="s">
        <v>96</v>
      </c>
      <c r="BD17" s="42" t="s">
        <v>97</v>
      </c>
      <c r="BE17" s="42" t="s">
        <v>114</v>
      </c>
      <c r="BF17" s="40" t="s">
        <v>113</v>
      </c>
      <c r="BG17" s="58" t="s">
        <v>96</v>
      </c>
      <c r="BH17" s="58" t="s">
        <v>97</v>
      </c>
      <c r="BI17" s="58" t="s">
        <v>114</v>
      </c>
      <c r="BJ17" s="58" t="s">
        <v>113</v>
      </c>
      <c r="BK17" s="41" t="s">
        <v>96</v>
      </c>
      <c r="BL17" s="42" t="s">
        <v>97</v>
      </c>
      <c r="BM17" s="58" t="s">
        <v>114</v>
      </c>
      <c r="BN17" s="44" t="s">
        <v>113</v>
      </c>
    </row>
    <row r="18" spans="2:66" ht="15" thickBot="1">
      <c r="B18" s="199" t="s">
        <v>98</v>
      </c>
      <c r="C18" s="47">
        <v>815063</v>
      </c>
      <c r="D18" s="48">
        <v>456227</v>
      </c>
      <c r="E18" s="48">
        <v>520952</v>
      </c>
      <c r="F18" s="49">
        <v>522473</v>
      </c>
      <c r="G18" s="47">
        <v>806099</v>
      </c>
      <c r="H18" s="48">
        <v>504174</v>
      </c>
      <c r="I18" s="48">
        <v>508494</v>
      </c>
      <c r="J18" s="49">
        <v>540310</v>
      </c>
      <c r="K18" s="47">
        <v>830541</v>
      </c>
      <c r="L18" s="48">
        <v>452101</v>
      </c>
      <c r="M18" s="48">
        <v>530067</v>
      </c>
      <c r="N18" s="49">
        <v>552317</v>
      </c>
      <c r="O18" s="59">
        <v>814256</v>
      </c>
      <c r="P18" s="171">
        <v>458070</v>
      </c>
      <c r="Q18" s="173">
        <v>575674</v>
      </c>
      <c r="R18" s="59">
        <v>558056</v>
      </c>
      <c r="S18" s="47">
        <v>830926</v>
      </c>
      <c r="T18" s="47">
        <v>464429</v>
      </c>
      <c r="U18" s="47">
        <v>550739</v>
      </c>
      <c r="V18" s="49">
        <v>550068</v>
      </c>
      <c r="X18" s="200" t="s">
        <v>98</v>
      </c>
      <c r="Y18" s="47">
        <v>384465</v>
      </c>
      <c r="Z18" s="48">
        <v>355730</v>
      </c>
      <c r="AA18" s="48">
        <v>350025</v>
      </c>
      <c r="AB18" s="49">
        <v>369175</v>
      </c>
      <c r="AC18" s="47">
        <v>344891</v>
      </c>
      <c r="AD18" s="48">
        <v>339356</v>
      </c>
      <c r="AE18" s="48">
        <v>332730</v>
      </c>
      <c r="AF18" s="59">
        <v>341848</v>
      </c>
      <c r="AG18" s="63">
        <v>331491</v>
      </c>
      <c r="AH18" s="48">
        <v>309430</v>
      </c>
      <c r="AI18" s="48">
        <v>325353</v>
      </c>
      <c r="AJ18" s="64">
        <v>338937</v>
      </c>
      <c r="AK18" s="48">
        <v>333588</v>
      </c>
      <c r="AL18" s="48">
        <v>319481</v>
      </c>
      <c r="AM18" s="48">
        <v>327637</v>
      </c>
      <c r="AN18" s="49">
        <v>336326</v>
      </c>
      <c r="AO18" s="48">
        <v>337192</v>
      </c>
      <c r="AP18" s="48">
        <v>326394</v>
      </c>
      <c r="AQ18" s="48">
        <v>326396</v>
      </c>
      <c r="AR18" s="49">
        <v>357180</v>
      </c>
      <c r="AT18" s="200" t="s">
        <v>23</v>
      </c>
      <c r="AU18" s="48">
        <v>1199528</v>
      </c>
      <c r="AV18" s="48">
        <v>811957</v>
      </c>
      <c r="AW18" s="48">
        <v>870977</v>
      </c>
      <c r="AX18" s="48">
        <v>891648</v>
      </c>
      <c r="AY18" s="48">
        <v>1150990</v>
      </c>
      <c r="AZ18" s="48">
        <v>843530</v>
      </c>
      <c r="BA18" s="48">
        <v>841224</v>
      </c>
      <c r="BB18" s="48">
        <v>882158</v>
      </c>
      <c r="BC18" s="48">
        <v>1162032</v>
      </c>
      <c r="BD18" s="48">
        <v>761531</v>
      </c>
      <c r="BE18" s="48">
        <v>855420</v>
      </c>
      <c r="BF18" s="48">
        <v>891254</v>
      </c>
      <c r="BG18" s="48">
        <v>1147844</v>
      </c>
      <c r="BH18" s="48">
        <v>777551</v>
      </c>
      <c r="BI18" s="48">
        <v>903311</v>
      </c>
      <c r="BJ18" s="48">
        <v>894382</v>
      </c>
      <c r="BK18" s="48">
        <v>1168118</v>
      </c>
      <c r="BL18" s="48">
        <v>790823</v>
      </c>
      <c r="BM18" s="48">
        <v>877135</v>
      </c>
      <c r="BN18" s="48">
        <v>907248</v>
      </c>
    </row>
    <row r="19" spans="2:67" ht="15" thickBot="1">
      <c r="B19" s="201" t="s">
        <v>107</v>
      </c>
      <c r="C19" s="243"/>
      <c r="D19" s="242"/>
      <c r="E19" s="242"/>
      <c r="F19" s="244"/>
      <c r="G19" s="243"/>
      <c r="H19" s="52">
        <v>110729</v>
      </c>
      <c r="I19" s="52">
        <v>190723</v>
      </c>
      <c r="J19" s="53">
        <v>190398</v>
      </c>
      <c r="K19" s="51">
        <v>274725</v>
      </c>
      <c r="L19" s="52">
        <v>264809</v>
      </c>
      <c r="M19" s="52">
        <v>412485</v>
      </c>
      <c r="N19" s="53">
        <v>406872</v>
      </c>
      <c r="O19" s="60">
        <v>548410</v>
      </c>
      <c r="P19" s="172">
        <v>343363</v>
      </c>
      <c r="Q19" s="172">
        <v>471909</v>
      </c>
      <c r="R19" s="60">
        <v>402707</v>
      </c>
      <c r="S19" s="51">
        <v>556551</v>
      </c>
      <c r="T19" s="51">
        <v>349850</v>
      </c>
      <c r="U19" s="51">
        <v>416530</v>
      </c>
      <c r="V19" s="53">
        <v>392086</v>
      </c>
      <c r="X19" s="202" t="s">
        <v>107</v>
      </c>
      <c r="Y19" s="243"/>
      <c r="Z19" s="242"/>
      <c r="AA19" s="242"/>
      <c r="AB19" s="244"/>
      <c r="AC19" s="243"/>
      <c r="AD19" s="52">
        <v>110436</v>
      </c>
      <c r="AE19" s="52">
        <v>177955</v>
      </c>
      <c r="AF19" s="60">
        <v>195566</v>
      </c>
      <c r="AG19" s="65">
        <v>188269</v>
      </c>
      <c r="AH19" s="52">
        <v>274175</v>
      </c>
      <c r="AI19" s="52">
        <v>357918</v>
      </c>
      <c r="AJ19" s="66">
        <v>384743</v>
      </c>
      <c r="AK19" s="52">
        <v>378681</v>
      </c>
      <c r="AL19" s="52">
        <v>362517</v>
      </c>
      <c r="AM19" s="52">
        <v>379009</v>
      </c>
      <c r="AN19" s="53">
        <v>384193</v>
      </c>
      <c r="AO19" s="52">
        <v>388038</v>
      </c>
      <c r="AP19" s="52">
        <v>369471</v>
      </c>
      <c r="AQ19" s="52">
        <v>356050</v>
      </c>
      <c r="AR19" s="53">
        <v>388601</v>
      </c>
      <c r="AT19" s="202" t="s">
        <v>3</v>
      </c>
      <c r="AU19" s="242"/>
      <c r="AV19" s="242">
        <v>0</v>
      </c>
      <c r="AW19" s="242"/>
      <c r="AX19" s="242"/>
      <c r="AY19" s="242"/>
      <c r="AZ19" s="52">
        <v>221165</v>
      </c>
      <c r="BA19" s="52">
        <v>368678</v>
      </c>
      <c r="BB19" s="52">
        <v>385964</v>
      </c>
      <c r="BC19" s="52">
        <v>462994</v>
      </c>
      <c r="BD19" s="52">
        <v>538984</v>
      </c>
      <c r="BE19" s="52">
        <v>770403</v>
      </c>
      <c r="BF19" s="52">
        <v>791615</v>
      </c>
      <c r="BG19" s="52">
        <v>927091</v>
      </c>
      <c r="BH19" s="52">
        <v>705880</v>
      </c>
      <c r="BI19" s="52">
        <v>850918</v>
      </c>
      <c r="BJ19" s="52">
        <v>786900</v>
      </c>
      <c r="BK19" s="52">
        <v>944589</v>
      </c>
      <c r="BL19" s="52">
        <v>719321</v>
      </c>
      <c r="BM19" s="52">
        <v>772580</v>
      </c>
      <c r="BN19" s="52">
        <v>780687</v>
      </c>
      <c r="BO19" s="96"/>
    </row>
    <row r="20" spans="2:66" ht="15" thickBot="1">
      <c r="B20" s="199" t="s">
        <v>99</v>
      </c>
      <c r="C20" s="47">
        <v>1365938</v>
      </c>
      <c r="D20" s="48">
        <v>602642</v>
      </c>
      <c r="E20" s="48">
        <v>748908</v>
      </c>
      <c r="F20" s="49">
        <v>741830</v>
      </c>
      <c r="G20" s="47">
        <v>1480801</v>
      </c>
      <c r="H20" s="47">
        <v>724764</v>
      </c>
      <c r="I20" s="48">
        <v>747638</v>
      </c>
      <c r="J20" s="49">
        <v>825334</v>
      </c>
      <c r="K20" s="47">
        <v>1546271</v>
      </c>
      <c r="L20" s="48">
        <v>679722</v>
      </c>
      <c r="M20" s="48">
        <v>875923</v>
      </c>
      <c r="N20" s="49">
        <v>947624</v>
      </c>
      <c r="O20" s="59">
        <v>1669443</v>
      </c>
      <c r="P20" s="171">
        <v>775330</v>
      </c>
      <c r="Q20" s="173">
        <v>1003150</v>
      </c>
      <c r="R20" s="59">
        <v>968006</v>
      </c>
      <c r="S20" s="47">
        <v>1740974</v>
      </c>
      <c r="T20" s="47">
        <v>803958</v>
      </c>
      <c r="U20" s="47">
        <v>984140</v>
      </c>
      <c r="V20" s="49">
        <v>958998</v>
      </c>
      <c r="X20" s="200" t="s">
        <v>99</v>
      </c>
      <c r="Y20" s="47">
        <v>523488</v>
      </c>
      <c r="Z20" s="48">
        <v>468152</v>
      </c>
      <c r="AA20" s="48">
        <v>484751</v>
      </c>
      <c r="AB20" s="49">
        <v>504808</v>
      </c>
      <c r="AC20" s="47">
        <v>498397</v>
      </c>
      <c r="AD20" s="48">
        <v>492470</v>
      </c>
      <c r="AE20" s="48">
        <v>480878</v>
      </c>
      <c r="AF20" s="59">
        <v>504567</v>
      </c>
      <c r="AG20" s="63">
        <v>522236</v>
      </c>
      <c r="AH20" s="48">
        <v>490990</v>
      </c>
      <c r="AI20" s="48">
        <v>486917</v>
      </c>
      <c r="AJ20" s="64">
        <v>504690</v>
      </c>
      <c r="AK20" s="48">
        <v>518076</v>
      </c>
      <c r="AL20" s="48">
        <v>480483</v>
      </c>
      <c r="AM20" s="48">
        <v>502686</v>
      </c>
      <c r="AN20" s="49">
        <v>514288</v>
      </c>
      <c r="AO20" s="48">
        <v>534826</v>
      </c>
      <c r="AP20" s="48">
        <v>512850</v>
      </c>
      <c r="AQ20" s="48">
        <v>495101</v>
      </c>
      <c r="AR20" s="49">
        <v>523731</v>
      </c>
      <c r="AT20" s="200" t="s">
        <v>24</v>
      </c>
      <c r="AU20" s="48">
        <v>1889426</v>
      </c>
      <c r="AV20" s="48">
        <v>1070794</v>
      </c>
      <c r="AW20" s="48">
        <v>1233659</v>
      </c>
      <c r="AX20" s="48">
        <v>1246638</v>
      </c>
      <c r="AY20" s="48">
        <v>1979198</v>
      </c>
      <c r="AZ20" s="48">
        <v>1217234</v>
      </c>
      <c r="BA20" s="48">
        <v>1228516</v>
      </c>
      <c r="BB20" s="48">
        <v>1329901</v>
      </c>
      <c r="BC20" s="48">
        <v>2068507</v>
      </c>
      <c r="BD20" s="48">
        <v>1170712</v>
      </c>
      <c r="BE20" s="48">
        <v>1362840</v>
      </c>
      <c r="BF20" s="48">
        <v>1452314</v>
      </c>
      <c r="BG20" s="48">
        <v>2187519</v>
      </c>
      <c r="BH20" s="48">
        <v>1255813</v>
      </c>
      <c r="BI20" s="48">
        <v>1505836</v>
      </c>
      <c r="BJ20" s="48">
        <v>1482294</v>
      </c>
      <c r="BK20" s="48">
        <v>2275800</v>
      </c>
      <c r="BL20" s="48">
        <v>1316808</v>
      </c>
      <c r="BM20" s="48">
        <v>1479241</v>
      </c>
      <c r="BN20" s="48">
        <v>1482729</v>
      </c>
    </row>
    <row r="21" spans="2:66" ht="15" thickBot="1">
      <c r="B21" s="201" t="s">
        <v>100</v>
      </c>
      <c r="C21" s="51">
        <v>4296719</v>
      </c>
      <c r="D21" s="52">
        <v>2632116</v>
      </c>
      <c r="E21" s="52">
        <v>3006704</v>
      </c>
      <c r="F21" s="53">
        <v>3225389</v>
      </c>
      <c r="G21" s="51">
        <v>4641854</v>
      </c>
      <c r="H21" s="52">
        <v>3179043</v>
      </c>
      <c r="I21" s="52">
        <v>3162325</v>
      </c>
      <c r="J21" s="53">
        <v>3602949</v>
      </c>
      <c r="K21" s="51">
        <v>5109764</v>
      </c>
      <c r="L21" s="52">
        <v>3013131</v>
      </c>
      <c r="M21" s="52">
        <v>3529329</v>
      </c>
      <c r="N21" s="53">
        <v>3857610</v>
      </c>
      <c r="O21" s="60">
        <v>5245530</v>
      </c>
      <c r="P21" s="172">
        <v>3291650</v>
      </c>
      <c r="Q21" s="172">
        <v>3794104</v>
      </c>
      <c r="R21" s="60">
        <v>4009428</v>
      </c>
      <c r="S21" s="51">
        <v>5531994</v>
      </c>
      <c r="T21" s="51">
        <v>3521221</v>
      </c>
      <c r="U21" s="51">
        <v>4360431</v>
      </c>
      <c r="V21" s="53">
        <v>4280827</v>
      </c>
      <c r="X21" s="202" t="s">
        <v>100</v>
      </c>
      <c r="Y21" s="51">
        <v>1387400</v>
      </c>
      <c r="Z21" s="52">
        <v>1279625</v>
      </c>
      <c r="AA21" s="52">
        <v>1279233</v>
      </c>
      <c r="AB21" s="53">
        <v>1383778</v>
      </c>
      <c r="AC21" s="51">
        <v>1375677</v>
      </c>
      <c r="AD21" s="52">
        <v>1354326</v>
      </c>
      <c r="AE21" s="52">
        <v>1309484</v>
      </c>
      <c r="AF21" s="60">
        <v>1421370</v>
      </c>
      <c r="AG21" s="65">
        <v>1449727</v>
      </c>
      <c r="AH21" s="52">
        <v>1350059</v>
      </c>
      <c r="AI21" s="52">
        <v>1332985</v>
      </c>
      <c r="AJ21" s="66">
        <v>1411099</v>
      </c>
      <c r="AK21" s="52">
        <v>1413317</v>
      </c>
      <c r="AL21" s="52">
        <v>1307993</v>
      </c>
      <c r="AM21" s="52">
        <v>1363642</v>
      </c>
      <c r="AN21" s="53">
        <v>1445557</v>
      </c>
      <c r="AO21" s="52">
        <v>1445366</v>
      </c>
      <c r="AP21" s="52">
        <v>1390877</v>
      </c>
      <c r="AQ21" s="52">
        <v>1403861</v>
      </c>
      <c r="AR21" s="53">
        <v>1444535</v>
      </c>
      <c r="AT21" s="202" t="s">
        <v>25</v>
      </c>
      <c r="AU21" s="52">
        <v>5684119</v>
      </c>
      <c r="AV21" s="52">
        <v>3911741</v>
      </c>
      <c r="AW21" s="52">
        <v>4285937</v>
      </c>
      <c r="AX21" s="52">
        <v>4609167</v>
      </c>
      <c r="AY21" s="52">
        <v>6017531</v>
      </c>
      <c r="AZ21" s="52">
        <v>4533369</v>
      </c>
      <c r="BA21" s="52">
        <v>4471809</v>
      </c>
      <c r="BB21" s="52">
        <v>5024319</v>
      </c>
      <c r="BC21" s="52">
        <v>6559491</v>
      </c>
      <c r="BD21" s="52">
        <v>4363190</v>
      </c>
      <c r="BE21" s="52">
        <v>4862314</v>
      </c>
      <c r="BF21" s="52">
        <v>5268709</v>
      </c>
      <c r="BG21" s="52">
        <v>6658847</v>
      </c>
      <c r="BH21" s="52">
        <v>4599643</v>
      </c>
      <c r="BI21" s="52">
        <v>5157746</v>
      </c>
      <c r="BJ21" s="52">
        <v>5454985</v>
      </c>
      <c r="BK21" s="52">
        <v>6977360</v>
      </c>
      <c r="BL21" s="52">
        <v>4912098</v>
      </c>
      <c r="BM21" s="52">
        <v>5764292</v>
      </c>
      <c r="BN21" s="52">
        <v>5725362</v>
      </c>
    </row>
    <row r="22" spans="2:66" ht="15" thickBot="1">
      <c r="B22" s="199" t="s">
        <v>15</v>
      </c>
      <c r="C22" s="47">
        <v>705775</v>
      </c>
      <c r="D22" s="48">
        <v>331459</v>
      </c>
      <c r="E22" s="48">
        <v>408560</v>
      </c>
      <c r="F22" s="49">
        <v>401345</v>
      </c>
      <c r="G22" s="47">
        <v>717320</v>
      </c>
      <c r="H22" s="47">
        <v>386185</v>
      </c>
      <c r="I22" s="48">
        <v>389902</v>
      </c>
      <c r="J22" s="49">
        <v>424969</v>
      </c>
      <c r="K22" s="47">
        <v>803988</v>
      </c>
      <c r="L22" s="48">
        <v>333218</v>
      </c>
      <c r="M22" s="48">
        <v>530627</v>
      </c>
      <c r="N22" s="49">
        <v>580439</v>
      </c>
      <c r="O22" s="59">
        <v>967621</v>
      </c>
      <c r="P22" s="171">
        <v>479274</v>
      </c>
      <c r="Q22" s="173">
        <v>603239</v>
      </c>
      <c r="R22" s="59">
        <v>612069</v>
      </c>
      <c r="S22" s="47">
        <v>1046465</v>
      </c>
      <c r="T22" s="47">
        <v>520760</v>
      </c>
      <c r="U22" s="47">
        <v>640486</v>
      </c>
      <c r="V22" s="49">
        <v>647925</v>
      </c>
      <c r="X22" s="200" t="s">
        <v>15</v>
      </c>
      <c r="Y22" s="47">
        <v>200142</v>
      </c>
      <c r="Z22" s="48">
        <v>181083</v>
      </c>
      <c r="AA22" s="48">
        <v>185756</v>
      </c>
      <c r="AB22" s="49">
        <v>191346</v>
      </c>
      <c r="AC22" s="47">
        <v>186002</v>
      </c>
      <c r="AD22" s="48">
        <v>178647</v>
      </c>
      <c r="AE22" s="48">
        <v>177001</v>
      </c>
      <c r="AF22" s="59">
        <v>182674</v>
      </c>
      <c r="AG22" s="63">
        <v>191926</v>
      </c>
      <c r="AH22" s="48">
        <v>170552</v>
      </c>
      <c r="AI22" s="48">
        <v>185681</v>
      </c>
      <c r="AJ22" s="64">
        <v>191124</v>
      </c>
      <c r="AK22" s="48">
        <v>196574</v>
      </c>
      <c r="AL22" s="48">
        <v>185628</v>
      </c>
      <c r="AM22" s="48">
        <v>196896</v>
      </c>
      <c r="AN22" s="49">
        <v>206630</v>
      </c>
      <c r="AO22" s="48">
        <v>211628</v>
      </c>
      <c r="AP22" s="48">
        <v>207346</v>
      </c>
      <c r="AQ22" s="48">
        <v>193285</v>
      </c>
      <c r="AR22" s="49">
        <v>208515</v>
      </c>
      <c r="AT22" s="200" t="s">
        <v>15</v>
      </c>
      <c r="AU22" s="48">
        <v>905917</v>
      </c>
      <c r="AV22" s="48">
        <v>512542</v>
      </c>
      <c r="AW22" s="48">
        <v>594316</v>
      </c>
      <c r="AX22" s="48">
        <v>592691</v>
      </c>
      <c r="AY22" s="48">
        <v>903322</v>
      </c>
      <c r="AZ22" s="48">
        <v>564832</v>
      </c>
      <c r="BA22" s="48">
        <v>566903</v>
      </c>
      <c r="BB22" s="48">
        <v>607643</v>
      </c>
      <c r="BC22" s="48">
        <v>995914</v>
      </c>
      <c r="BD22" s="48">
        <v>503770</v>
      </c>
      <c r="BE22" s="48">
        <v>716308</v>
      </c>
      <c r="BF22" s="48">
        <v>771563</v>
      </c>
      <c r="BG22" s="48">
        <v>1164195</v>
      </c>
      <c r="BH22" s="48">
        <v>664902</v>
      </c>
      <c r="BI22" s="48">
        <v>800135</v>
      </c>
      <c r="BJ22" s="48">
        <v>818699</v>
      </c>
      <c r="BK22" s="48">
        <v>1258093</v>
      </c>
      <c r="BL22" s="48">
        <v>728106</v>
      </c>
      <c r="BM22" s="48">
        <v>833771</v>
      </c>
      <c r="BN22" s="48">
        <v>856440</v>
      </c>
    </row>
    <row r="23" spans="2:66" ht="15" thickBot="1">
      <c r="B23" s="201" t="s">
        <v>74</v>
      </c>
      <c r="C23" s="51">
        <v>14142670</v>
      </c>
      <c r="D23" s="52">
        <v>12851315</v>
      </c>
      <c r="E23" s="52">
        <v>13611527</v>
      </c>
      <c r="F23" s="53">
        <v>14659790</v>
      </c>
      <c r="G23" s="51">
        <v>15591476</v>
      </c>
      <c r="H23" s="52">
        <v>14615786</v>
      </c>
      <c r="I23" s="52">
        <v>14808632</v>
      </c>
      <c r="J23" s="53">
        <v>16210001</v>
      </c>
      <c r="K23" s="51">
        <v>17069367</v>
      </c>
      <c r="L23" s="52">
        <v>15187545</v>
      </c>
      <c r="M23" s="52">
        <v>16294856</v>
      </c>
      <c r="N23" s="53">
        <v>17400214</v>
      </c>
      <c r="O23" s="60">
        <v>17961938</v>
      </c>
      <c r="P23" s="172">
        <v>16422557</v>
      </c>
      <c r="Q23" s="172">
        <v>17296725</v>
      </c>
      <c r="R23" s="60">
        <v>18364766</v>
      </c>
      <c r="S23" s="51">
        <v>19020574</v>
      </c>
      <c r="T23" s="51">
        <v>17427093</v>
      </c>
      <c r="U23" s="51">
        <v>17997997</v>
      </c>
      <c r="V23" s="53">
        <v>19061474</v>
      </c>
      <c r="X23" s="202" t="s">
        <v>74</v>
      </c>
      <c r="Y23" s="51">
        <v>2779085</v>
      </c>
      <c r="Z23" s="52">
        <v>2602700</v>
      </c>
      <c r="AA23" s="52">
        <v>2374594</v>
      </c>
      <c r="AB23" s="53">
        <v>2629998</v>
      </c>
      <c r="AC23" s="51">
        <v>2844588</v>
      </c>
      <c r="AD23" s="52">
        <v>2668049</v>
      </c>
      <c r="AE23" s="52">
        <v>2462528</v>
      </c>
      <c r="AF23" s="60">
        <v>2696821</v>
      </c>
      <c r="AG23" s="65">
        <v>2923826</v>
      </c>
      <c r="AH23" s="52">
        <v>2797217</v>
      </c>
      <c r="AI23" s="52">
        <v>2665574</v>
      </c>
      <c r="AJ23" s="66">
        <v>2815558</v>
      </c>
      <c r="AK23" s="52">
        <v>3043880</v>
      </c>
      <c r="AL23" s="52">
        <v>2728012</v>
      </c>
      <c r="AM23" s="52">
        <v>2649179</v>
      </c>
      <c r="AN23" s="53">
        <v>2897646</v>
      </c>
      <c r="AO23" s="52">
        <v>3099148</v>
      </c>
      <c r="AP23" s="52">
        <v>2970196</v>
      </c>
      <c r="AQ23" s="52">
        <v>2666814</v>
      </c>
      <c r="AR23" s="53">
        <v>2996563</v>
      </c>
      <c r="AT23" s="202" t="s">
        <v>74</v>
      </c>
      <c r="AU23" s="52">
        <v>16921755</v>
      </c>
      <c r="AV23" s="52">
        <v>15454015</v>
      </c>
      <c r="AW23" s="52">
        <v>15986121</v>
      </c>
      <c r="AX23" s="52">
        <v>17289788</v>
      </c>
      <c r="AY23" s="52">
        <v>18436064</v>
      </c>
      <c r="AZ23" s="52">
        <v>17283835</v>
      </c>
      <c r="BA23" s="52">
        <v>17271160</v>
      </c>
      <c r="BB23" s="52">
        <v>18906822</v>
      </c>
      <c r="BC23" s="52">
        <v>19993193</v>
      </c>
      <c r="BD23" s="52">
        <v>17984762</v>
      </c>
      <c r="BE23" s="52">
        <v>18960430</v>
      </c>
      <c r="BF23" s="52">
        <v>20215772</v>
      </c>
      <c r="BG23" s="52">
        <v>21005818</v>
      </c>
      <c r="BH23" s="52">
        <v>19150569</v>
      </c>
      <c r="BI23" s="52">
        <v>19945904</v>
      </c>
      <c r="BJ23" s="52">
        <v>21262412</v>
      </c>
      <c r="BK23" s="52">
        <v>22119722</v>
      </c>
      <c r="BL23" s="52">
        <v>20397289</v>
      </c>
      <c r="BM23" s="52">
        <v>20664811</v>
      </c>
      <c r="BN23" s="52">
        <v>22058037</v>
      </c>
    </row>
    <row r="24" spans="2:66" ht="15" thickBot="1">
      <c r="B24" s="199" t="s">
        <v>101</v>
      </c>
      <c r="C24" s="47">
        <v>5461434</v>
      </c>
      <c r="D24" s="48">
        <v>4080806</v>
      </c>
      <c r="E24" s="48">
        <v>4477771</v>
      </c>
      <c r="F24" s="49">
        <v>4719181</v>
      </c>
      <c r="G24" s="47">
        <v>6045608</v>
      </c>
      <c r="H24" s="48">
        <v>4767171</v>
      </c>
      <c r="I24" s="48">
        <v>4850036</v>
      </c>
      <c r="J24" s="49">
        <v>5228551</v>
      </c>
      <c r="K24" s="47">
        <v>6831329</v>
      </c>
      <c r="L24" s="48">
        <v>5079395</v>
      </c>
      <c r="M24" s="48">
        <v>5550696</v>
      </c>
      <c r="N24" s="49">
        <v>5803798</v>
      </c>
      <c r="O24" s="59">
        <v>6939065</v>
      </c>
      <c r="P24" s="171">
        <v>5399034</v>
      </c>
      <c r="Q24" s="173">
        <v>5873203</v>
      </c>
      <c r="R24" s="59">
        <v>6139191</v>
      </c>
      <c r="S24" s="47">
        <v>7366825</v>
      </c>
      <c r="T24" s="47">
        <v>5716467</v>
      </c>
      <c r="U24" s="47">
        <v>6145902</v>
      </c>
      <c r="V24" s="49">
        <v>6226601</v>
      </c>
      <c r="X24" s="200" t="s">
        <v>101</v>
      </c>
      <c r="Y24" s="47">
        <v>1759560</v>
      </c>
      <c r="Z24" s="48">
        <v>1608409</v>
      </c>
      <c r="AA24" s="48">
        <v>1479443</v>
      </c>
      <c r="AB24" s="49">
        <v>1638441</v>
      </c>
      <c r="AC24" s="47">
        <v>1739062</v>
      </c>
      <c r="AD24" s="48">
        <v>1622812</v>
      </c>
      <c r="AE24" s="48">
        <v>1515549</v>
      </c>
      <c r="AF24" s="59">
        <v>1659936</v>
      </c>
      <c r="AG24" s="63">
        <v>1812883</v>
      </c>
      <c r="AH24" s="48">
        <v>1738818</v>
      </c>
      <c r="AI24" s="48">
        <v>1664006</v>
      </c>
      <c r="AJ24" s="64">
        <v>1738322</v>
      </c>
      <c r="AK24" s="48">
        <v>1864516</v>
      </c>
      <c r="AL24" s="48">
        <v>1698576</v>
      </c>
      <c r="AM24" s="48">
        <v>1664515</v>
      </c>
      <c r="AN24" s="49">
        <v>1819245</v>
      </c>
      <c r="AO24" s="48">
        <v>1949861</v>
      </c>
      <c r="AP24" s="48">
        <v>1837086</v>
      </c>
      <c r="AQ24" s="48">
        <v>1670057</v>
      </c>
      <c r="AR24" s="49">
        <v>1854178</v>
      </c>
      <c r="AT24" s="200" t="s">
        <v>26</v>
      </c>
      <c r="AU24" s="48">
        <v>7220994</v>
      </c>
      <c r="AV24" s="48">
        <v>5689215</v>
      </c>
      <c r="AW24" s="48">
        <v>5957214</v>
      </c>
      <c r="AX24" s="48">
        <v>6357622</v>
      </c>
      <c r="AY24" s="48">
        <v>7784670</v>
      </c>
      <c r="AZ24" s="48">
        <v>6389983</v>
      </c>
      <c r="BA24" s="48">
        <v>6365585</v>
      </c>
      <c r="BB24" s="48">
        <v>6888487</v>
      </c>
      <c r="BC24" s="48">
        <v>8644212</v>
      </c>
      <c r="BD24" s="48">
        <v>6818213</v>
      </c>
      <c r="BE24" s="48">
        <v>7214702</v>
      </c>
      <c r="BF24" s="48">
        <v>7542120</v>
      </c>
      <c r="BG24" s="48">
        <v>8803581</v>
      </c>
      <c r="BH24" s="48">
        <v>7097610</v>
      </c>
      <c r="BI24" s="48">
        <v>7537718</v>
      </c>
      <c r="BJ24" s="48">
        <v>7958436</v>
      </c>
      <c r="BK24" s="48">
        <v>9316686</v>
      </c>
      <c r="BL24" s="48">
        <v>7553553</v>
      </c>
      <c r="BM24" s="48">
        <v>7815959</v>
      </c>
      <c r="BN24" s="48">
        <v>8080779</v>
      </c>
    </row>
    <row r="25" spans="2:66" ht="15" thickBot="1">
      <c r="B25" s="201" t="s">
        <v>102</v>
      </c>
      <c r="C25" s="51">
        <v>2802674</v>
      </c>
      <c r="D25" s="52">
        <v>1651996</v>
      </c>
      <c r="E25" s="52">
        <v>1844455</v>
      </c>
      <c r="F25" s="53">
        <v>1984161</v>
      </c>
      <c r="G25" s="51">
        <v>3154680</v>
      </c>
      <c r="H25" s="52">
        <v>1932468</v>
      </c>
      <c r="I25" s="52">
        <v>2031226</v>
      </c>
      <c r="J25" s="53">
        <v>2261148</v>
      </c>
      <c r="K25" s="51">
        <v>3623532</v>
      </c>
      <c r="L25" s="52">
        <v>2094662</v>
      </c>
      <c r="M25" s="52">
        <v>2350882</v>
      </c>
      <c r="N25" s="53">
        <v>2529901</v>
      </c>
      <c r="O25" s="60">
        <v>3701213</v>
      </c>
      <c r="P25" s="172">
        <v>2298472</v>
      </c>
      <c r="Q25" s="172">
        <v>2535262</v>
      </c>
      <c r="R25" s="60">
        <v>2639202</v>
      </c>
      <c r="S25" s="51">
        <v>3870821</v>
      </c>
      <c r="T25" s="51">
        <v>2355443</v>
      </c>
      <c r="U25" s="51">
        <v>2681603</v>
      </c>
      <c r="V25" s="53">
        <v>2737686</v>
      </c>
      <c r="X25" s="202" t="s">
        <v>102</v>
      </c>
      <c r="Y25" s="51">
        <v>1112611</v>
      </c>
      <c r="Z25" s="52">
        <v>1037385</v>
      </c>
      <c r="AA25" s="52">
        <v>1011523</v>
      </c>
      <c r="AB25" s="53">
        <v>1074753</v>
      </c>
      <c r="AC25" s="51">
        <v>1142601</v>
      </c>
      <c r="AD25" s="52">
        <v>1083117</v>
      </c>
      <c r="AE25" s="52">
        <v>1099600</v>
      </c>
      <c r="AF25" s="60">
        <v>1163172</v>
      </c>
      <c r="AG25" s="65">
        <v>1205447</v>
      </c>
      <c r="AH25" s="52">
        <v>1170964</v>
      </c>
      <c r="AI25" s="52">
        <v>1122820</v>
      </c>
      <c r="AJ25" s="66">
        <v>1125124</v>
      </c>
      <c r="AK25" s="52">
        <v>1204216</v>
      </c>
      <c r="AL25" s="52">
        <v>1130049</v>
      </c>
      <c r="AM25" s="52">
        <v>1136083</v>
      </c>
      <c r="AN25" s="53">
        <v>1203298</v>
      </c>
      <c r="AO25" s="52">
        <v>1255021</v>
      </c>
      <c r="AP25" s="52">
        <v>1201759</v>
      </c>
      <c r="AQ25" s="52">
        <v>1146318</v>
      </c>
      <c r="AR25" s="53">
        <v>1226370</v>
      </c>
      <c r="AT25" s="202" t="s">
        <v>27</v>
      </c>
      <c r="AU25" s="52">
        <v>3915285</v>
      </c>
      <c r="AV25" s="52">
        <v>2689381</v>
      </c>
      <c r="AW25" s="52">
        <v>2855978</v>
      </c>
      <c r="AX25" s="52">
        <v>3058914</v>
      </c>
      <c r="AY25" s="52">
        <v>4297281</v>
      </c>
      <c r="AZ25" s="52">
        <v>3015585</v>
      </c>
      <c r="BA25" s="52">
        <v>3130826</v>
      </c>
      <c r="BB25" s="52">
        <v>3424320</v>
      </c>
      <c r="BC25" s="52">
        <v>4828979</v>
      </c>
      <c r="BD25" s="52">
        <v>3265626</v>
      </c>
      <c r="BE25" s="52">
        <v>3473702</v>
      </c>
      <c r="BF25" s="52">
        <v>3655025</v>
      </c>
      <c r="BG25" s="52">
        <v>4905429</v>
      </c>
      <c r="BH25" s="52">
        <v>3428521</v>
      </c>
      <c r="BI25" s="52">
        <v>3671345</v>
      </c>
      <c r="BJ25" s="52">
        <v>3842500</v>
      </c>
      <c r="BK25" s="52">
        <v>5125842</v>
      </c>
      <c r="BL25" s="52">
        <v>3557202</v>
      </c>
      <c r="BM25" s="52">
        <v>3827921</v>
      </c>
      <c r="BN25" s="52">
        <v>3964056</v>
      </c>
    </row>
    <row r="26" spans="2:66" ht="15" thickBot="1">
      <c r="B26" s="199" t="s">
        <v>28</v>
      </c>
      <c r="C26" s="47">
        <v>3777560</v>
      </c>
      <c r="D26" s="48">
        <v>2401988</v>
      </c>
      <c r="E26" s="48">
        <v>2634916</v>
      </c>
      <c r="F26" s="49">
        <v>2906733</v>
      </c>
      <c r="G26" s="47">
        <v>4336179</v>
      </c>
      <c r="H26" s="48">
        <v>2856629</v>
      </c>
      <c r="I26" s="48">
        <v>2958588</v>
      </c>
      <c r="J26" s="49">
        <v>3320773</v>
      </c>
      <c r="K26" s="47">
        <v>4883912</v>
      </c>
      <c r="L26" s="48">
        <v>3101710</v>
      </c>
      <c r="M26" s="48">
        <v>3362049</v>
      </c>
      <c r="N26" s="49">
        <v>3638926</v>
      </c>
      <c r="O26" s="59">
        <v>4894188</v>
      </c>
      <c r="P26" s="171">
        <v>3289392</v>
      </c>
      <c r="Q26" s="173">
        <v>3530516</v>
      </c>
      <c r="R26" s="59">
        <v>3768697</v>
      </c>
      <c r="S26" s="47">
        <v>5135138</v>
      </c>
      <c r="T26" s="47">
        <v>3433365</v>
      </c>
      <c r="U26" s="47">
        <v>3689152</v>
      </c>
      <c r="V26" s="49">
        <v>3891450</v>
      </c>
      <c r="X26" s="200" t="s">
        <v>28</v>
      </c>
      <c r="Y26" s="47">
        <v>1070753</v>
      </c>
      <c r="Z26" s="48">
        <v>916853</v>
      </c>
      <c r="AA26" s="48">
        <v>900039</v>
      </c>
      <c r="AB26" s="49">
        <v>994084</v>
      </c>
      <c r="AC26" s="47">
        <v>1115107</v>
      </c>
      <c r="AD26" s="48">
        <v>962358</v>
      </c>
      <c r="AE26" s="48">
        <v>945695</v>
      </c>
      <c r="AF26" s="59">
        <v>1036618</v>
      </c>
      <c r="AG26" s="63">
        <v>1146152</v>
      </c>
      <c r="AH26" s="48">
        <v>1020860</v>
      </c>
      <c r="AI26" s="48">
        <v>1011920</v>
      </c>
      <c r="AJ26" s="64">
        <v>1093382</v>
      </c>
      <c r="AK26" s="48">
        <v>1197689</v>
      </c>
      <c r="AL26" s="48">
        <v>1042880</v>
      </c>
      <c r="AM26" s="48">
        <v>1049099</v>
      </c>
      <c r="AN26" s="49">
        <v>1154241</v>
      </c>
      <c r="AO26" s="48">
        <v>1243893</v>
      </c>
      <c r="AP26" s="48">
        <v>1134197</v>
      </c>
      <c r="AQ26" s="48">
        <v>1078499</v>
      </c>
      <c r="AR26" s="49">
        <v>1195063</v>
      </c>
      <c r="AT26" s="200" t="s">
        <v>28</v>
      </c>
      <c r="AU26" s="48">
        <v>4848313</v>
      </c>
      <c r="AV26" s="48">
        <v>3318841</v>
      </c>
      <c r="AW26" s="48">
        <v>3534955</v>
      </c>
      <c r="AX26" s="48">
        <v>3900817</v>
      </c>
      <c r="AY26" s="48">
        <v>5451286</v>
      </c>
      <c r="AZ26" s="48">
        <v>3818987</v>
      </c>
      <c r="BA26" s="48">
        <v>3904283</v>
      </c>
      <c r="BB26" s="48">
        <v>4357391</v>
      </c>
      <c r="BC26" s="48">
        <v>6030064</v>
      </c>
      <c r="BD26" s="48">
        <v>4122570</v>
      </c>
      <c r="BE26" s="48">
        <v>4373969</v>
      </c>
      <c r="BF26" s="48">
        <v>4732308</v>
      </c>
      <c r="BG26" s="48">
        <v>6091877</v>
      </c>
      <c r="BH26" s="48">
        <v>4332272</v>
      </c>
      <c r="BI26" s="48">
        <v>4579615</v>
      </c>
      <c r="BJ26" s="48">
        <v>4922938</v>
      </c>
      <c r="BK26" s="48">
        <v>6379031</v>
      </c>
      <c r="BL26" s="48">
        <v>4567562</v>
      </c>
      <c r="BM26" s="48">
        <v>4767651</v>
      </c>
      <c r="BN26" s="48">
        <v>5086513</v>
      </c>
    </row>
    <row r="27" spans="2:66" ht="15" thickBot="1">
      <c r="B27" s="201" t="s">
        <v>103</v>
      </c>
      <c r="C27" s="51">
        <v>1489205</v>
      </c>
      <c r="D27" s="52">
        <v>887632</v>
      </c>
      <c r="E27" s="52">
        <v>967756</v>
      </c>
      <c r="F27" s="53">
        <v>1050510</v>
      </c>
      <c r="G27" s="51">
        <v>1703025</v>
      </c>
      <c r="H27" s="52">
        <v>1040927</v>
      </c>
      <c r="I27" s="52">
        <v>1144688</v>
      </c>
      <c r="J27" s="53">
        <v>1200708</v>
      </c>
      <c r="K27" s="51">
        <v>1961147</v>
      </c>
      <c r="L27" s="52">
        <v>1103225</v>
      </c>
      <c r="M27" s="52">
        <v>1218641</v>
      </c>
      <c r="N27" s="53">
        <v>1325898</v>
      </c>
      <c r="O27" s="60">
        <v>1960175</v>
      </c>
      <c r="P27" s="172">
        <v>1197399</v>
      </c>
      <c r="Q27" s="172">
        <v>1282245</v>
      </c>
      <c r="R27" s="60">
        <v>1360363</v>
      </c>
      <c r="S27" s="51">
        <v>2055984</v>
      </c>
      <c r="T27" s="51">
        <v>1248494</v>
      </c>
      <c r="U27" s="51">
        <v>1360951</v>
      </c>
      <c r="V27" s="53">
        <v>1412959</v>
      </c>
      <c r="X27" s="202" t="s">
        <v>103</v>
      </c>
      <c r="Y27" s="51">
        <v>617278</v>
      </c>
      <c r="Z27" s="52">
        <v>541473</v>
      </c>
      <c r="AA27" s="52">
        <v>533543</v>
      </c>
      <c r="AB27" s="53">
        <v>612115</v>
      </c>
      <c r="AC27" s="51">
        <v>643598</v>
      </c>
      <c r="AD27" s="52">
        <v>558917</v>
      </c>
      <c r="AE27" s="52">
        <v>508640</v>
      </c>
      <c r="AF27" s="60">
        <v>633754</v>
      </c>
      <c r="AG27" s="65">
        <v>658220</v>
      </c>
      <c r="AH27" s="52">
        <v>582026</v>
      </c>
      <c r="AI27" s="52">
        <v>588945</v>
      </c>
      <c r="AJ27" s="66">
        <v>651867</v>
      </c>
      <c r="AK27" s="52">
        <v>683685</v>
      </c>
      <c r="AL27" s="52">
        <v>595130</v>
      </c>
      <c r="AM27" s="52">
        <v>610951</v>
      </c>
      <c r="AN27" s="53">
        <v>678284</v>
      </c>
      <c r="AO27" s="52">
        <v>712686</v>
      </c>
      <c r="AP27" s="52">
        <v>660251</v>
      </c>
      <c r="AQ27" s="52">
        <v>651335</v>
      </c>
      <c r="AR27" s="53">
        <v>720741</v>
      </c>
      <c r="AT27" s="202" t="s">
        <v>29</v>
      </c>
      <c r="AU27" s="52">
        <v>2106483</v>
      </c>
      <c r="AV27" s="52">
        <v>1429105</v>
      </c>
      <c r="AW27" s="52">
        <v>1501299</v>
      </c>
      <c r="AX27" s="52">
        <v>1662625</v>
      </c>
      <c r="AY27" s="52">
        <v>2346623</v>
      </c>
      <c r="AZ27" s="52">
        <v>1599844</v>
      </c>
      <c r="BA27" s="52">
        <v>1653328</v>
      </c>
      <c r="BB27" s="52">
        <v>1834462</v>
      </c>
      <c r="BC27" s="52">
        <v>2619367</v>
      </c>
      <c r="BD27" s="52">
        <v>1685251</v>
      </c>
      <c r="BE27" s="52">
        <v>1807586</v>
      </c>
      <c r="BF27" s="52">
        <v>1977765</v>
      </c>
      <c r="BG27" s="52">
        <v>2643860</v>
      </c>
      <c r="BH27" s="52">
        <v>1792529</v>
      </c>
      <c r="BI27" s="52">
        <v>1893196</v>
      </c>
      <c r="BJ27" s="52">
        <v>2038647</v>
      </c>
      <c r="BK27" s="52">
        <v>2768670</v>
      </c>
      <c r="BL27" s="52">
        <v>1908745</v>
      </c>
      <c r="BM27" s="52">
        <v>2012286</v>
      </c>
      <c r="BN27" s="52">
        <v>2133700</v>
      </c>
    </row>
    <row r="28" spans="2:66" ht="15" thickBot="1">
      <c r="B28" s="199" t="s">
        <v>104</v>
      </c>
      <c r="C28" s="47">
        <v>3862130</v>
      </c>
      <c r="D28" s="48">
        <v>3155464</v>
      </c>
      <c r="E28" s="48">
        <v>3278888</v>
      </c>
      <c r="F28" s="49">
        <v>3631261</v>
      </c>
      <c r="G28" s="47">
        <v>4315866</v>
      </c>
      <c r="H28" s="48">
        <v>3474487</v>
      </c>
      <c r="I28" s="48">
        <v>3584430</v>
      </c>
      <c r="J28" s="49">
        <v>3961680</v>
      </c>
      <c r="K28" s="47">
        <v>4791421</v>
      </c>
      <c r="L28" s="48">
        <v>3715059</v>
      </c>
      <c r="M28" s="48">
        <v>3895780</v>
      </c>
      <c r="N28" s="49">
        <v>4196209</v>
      </c>
      <c r="O28" s="59">
        <v>4865351</v>
      </c>
      <c r="P28" s="171">
        <v>3959875</v>
      </c>
      <c r="Q28" s="173">
        <v>4100992</v>
      </c>
      <c r="R28" s="59">
        <v>4446926</v>
      </c>
      <c r="S28" s="47">
        <v>5163666</v>
      </c>
      <c r="T28" s="47">
        <v>4355687</v>
      </c>
      <c r="U28" s="47">
        <v>4435270</v>
      </c>
      <c r="V28" s="49">
        <v>4859666</v>
      </c>
      <c r="X28" s="200" t="s">
        <v>104</v>
      </c>
      <c r="Y28" s="47">
        <v>999135</v>
      </c>
      <c r="Z28" s="48">
        <v>894588</v>
      </c>
      <c r="AA28" s="48">
        <v>892563</v>
      </c>
      <c r="AB28" s="49">
        <v>991363</v>
      </c>
      <c r="AC28" s="47">
        <v>1004551</v>
      </c>
      <c r="AD28" s="48">
        <v>907533</v>
      </c>
      <c r="AE28" s="48">
        <v>930311</v>
      </c>
      <c r="AF28" s="59">
        <v>1010997</v>
      </c>
      <c r="AG28" s="63">
        <v>1027278</v>
      </c>
      <c r="AH28" s="48">
        <v>951256</v>
      </c>
      <c r="AI28" s="48">
        <v>936172</v>
      </c>
      <c r="AJ28" s="64">
        <v>1026989</v>
      </c>
      <c r="AK28" s="48">
        <v>1076225</v>
      </c>
      <c r="AL28" s="48">
        <v>986744</v>
      </c>
      <c r="AM28" s="48">
        <v>980208</v>
      </c>
      <c r="AN28" s="49">
        <v>1096481</v>
      </c>
      <c r="AO28" s="48">
        <v>1144651</v>
      </c>
      <c r="AP28" s="48">
        <v>1078172</v>
      </c>
      <c r="AQ28" s="48">
        <v>1027043</v>
      </c>
      <c r="AR28" s="49">
        <v>1153341</v>
      </c>
      <c r="AT28" s="200" t="s">
        <v>30</v>
      </c>
      <c r="AU28" s="48">
        <v>4861265</v>
      </c>
      <c r="AV28" s="48">
        <v>4050052</v>
      </c>
      <c r="AW28" s="48">
        <v>4171451</v>
      </c>
      <c r="AX28" s="48">
        <v>4622624</v>
      </c>
      <c r="AY28" s="48">
        <v>5320417</v>
      </c>
      <c r="AZ28" s="48">
        <v>4382020</v>
      </c>
      <c r="BA28" s="48">
        <v>4514741</v>
      </c>
      <c r="BB28" s="48">
        <v>4972677</v>
      </c>
      <c r="BC28" s="48">
        <v>5818699</v>
      </c>
      <c r="BD28" s="48">
        <v>4666315</v>
      </c>
      <c r="BE28" s="48">
        <v>4831952</v>
      </c>
      <c r="BF28" s="48">
        <v>5223198</v>
      </c>
      <c r="BG28" s="48">
        <v>5941576</v>
      </c>
      <c r="BH28" s="48">
        <v>4946619</v>
      </c>
      <c r="BI28" s="48">
        <v>5081200</v>
      </c>
      <c r="BJ28" s="48">
        <v>5543407</v>
      </c>
      <c r="BK28" s="48">
        <v>6308317</v>
      </c>
      <c r="BL28" s="48">
        <v>5433859</v>
      </c>
      <c r="BM28" s="48">
        <v>5462313</v>
      </c>
      <c r="BN28" s="48">
        <v>6013007</v>
      </c>
    </row>
    <row r="29" spans="2:66" ht="15" thickBot="1">
      <c r="B29" s="201" t="s">
        <v>108</v>
      </c>
      <c r="C29" s="243"/>
      <c r="D29" s="52">
        <v>61483</v>
      </c>
      <c r="E29" s="52">
        <v>614576</v>
      </c>
      <c r="F29" s="53">
        <v>678667</v>
      </c>
      <c r="G29" s="51">
        <v>828224</v>
      </c>
      <c r="H29" s="52">
        <v>653344</v>
      </c>
      <c r="I29" s="52">
        <v>660931</v>
      </c>
      <c r="J29" s="53">
        <v>745465</v>
      </c>
      <c r="K29" s="51">
        <v>932411</v>
      </c>
      <c r="L29" s="52">
        <v>659483</v>
      </c>
      <c r="M29" s="52">
        <v>725699</v>
      </c>
      <c r="N29" s="53">
        <v>773545</v>
      </c>
      <c r="O29" s="60">
        <v>912618</v>
      </c>
      <c r="P29" s="172">
        <v>747632</v>
      </c>
      <c r="Q29" s="172">
        <v>781388</v>
      </c>
      <c r="R29" s="60">
        <v>849110</v>
      </c>
      <c r="S29" s="51">
        <v>1023181</v>
      </c>
      <c r="T29" s="51">
        <v>852918</v>
      </c>
      <c r="U29" s="51">
        <v>874709</v>
      </c>
      <c r="V29" s="53">
        <v>944789</v>
      </c>
      <c r="X29" s="202" t="s">
        <v>108</v>
      </c>
      <c r="Y29" s="243"/>
      <c r="Z29" s="52">
        <v>27354</v>
      </c>
      <c r="AA29" s="52">
        <v>270370</v>
      </c>
      <c r="AB29" s="53">
        <v>311292</v>
      </c>
      <c r="AC29" s="51">
        <v>311575</v>
      </c>
      <c r="AD29" s="52">
        <v>279790</v>
      </c>
      <c r="AE29" s="52">
        <v>278167</v>
      </c>
      <c r="AF29" s="60">
        <v>315395</v>
      </c>
      <c r="AG29" s="65">
        <v>310580</v>
      </c>
      <c r="AH29" s="52">
        <v>256792</v>
      </c>
      <c r="AI29" s="52">
        <v>265061</v>
      </c>
      <c r="AJ29" s="66">
        <v>307863</v>
      </c>
      <c r="AK29" s="52">
        <v>314211</v>
      </c>
      <c r="AL29" s="52">
        <v>289111</v>
      </c>
      <c r="AM29" s="52">
        <v>285365</v>
      </c>
      <c r="AN29" s="53">
        <v>340279</v>
      </c>
      <c r="AO29" s="52">
        <v>339540</v>
      </c>
      <c r="AP29" s="52">
        <v>320491</v>
      </c>
      <c r="AQ29" s="52">
        <v>311848</v>
      </c>
      <c r="AR29" s="53">
        <v>353474</v>
      </c>
      <c r="AT29" s="202" t="s">
        <v>4</v>
      </c>
      <c r="AU29" s="242"/>
      <c r="AV29" s="52">
        <v>88837</v>
      </c>
      <c r="AW29" s="52">
        <v>884946</v>
      </c>
      <c r="AX29" s="52">
        <v>989959</v>
      </c>
      <c r="AY29" s="52">
        <v>1139799</v>
      </c>
      <c r="AZ29" s="52">
        <v>933134</v>
      </c>
      <c r="BA29" s="52">
        <v>939098</v>
      </c>
      <c r="BB29" s="52">
        <v>1060860</v>
      </c>
      <c r="BC29" s="52">
        <v>1242991</v>
      </c>
      <c r="BD29" s="52">
        <v>916275</v>
      </c>
      <c r="BE29" s="52">
        <v>990760</v>
      </c>
      <c r="BF29" s="52">
        <v>1081408</v>
      </c>
      <c r="BG29" s="52">
        <v>1226829</v>
      </c>
      <c r="BH29" s="52">
        <v>1036743</v>
      </c>
      <c r="BI29" s="52">
        <v>1066753</v>
      </c>
      <c r="BJ29" s="52">
        <v>1189389</v>
      </c>
      <c r="BK29" s="52">
        <v>1362721</v>
      </c>
      <c r="BL29" s="52">
        <v>1173409</v>
      </c>
      <c r="BM29" s="52">
        <v>1186557</v>
      </c>
      <c r="BN29" s="52">
        <v>1298263</v>
      </c>
    </row>
    <row r="30" spans="2:66" ht="15" thickBot="1">
      <c r="B30" s="199" t="s">
        <v>17</v>
      </c>
      <c r="C30" s="203">
        <v>38719168</v>
      </c>
      <c r="D30" s="203">
        <f>SUM(D18:D29)</f>
        <v>29113128</v>
      </c>
      <c r="E30" s="203">
        <v>32115013</v>
      </c>
      <c r="F30" s="203">
        <v>34521340</v>
      </c>
      <c r="G30" s="203">
        <v>43621132</v>
      </c>
      <c r="H30" s="203">
        <v>34245707</v>
      </c>
      <c r="I30" s="203">
        <v>35037613</v>
      </c>
      <c r="J30" s="203">
        <v>38512286</v>
      </c>
      <c r="K30" s="203">
        <v>48658408</v>
      </c>
      <c r="L30" s="203">
        <v>35684060</v>
      </c>
      <c r="M30" s="203">
        <v>39277034</v>
      </c>
      <c r="N30" s="203">
        <v>42013353</v>
      </c>
      <c r="O30" s="203">
        <v>50479808</v>
      </c>
      <c r="P30" s="203">
        <v>38662048</v>
      </c>
      <c r="Q30" s="203">
        <v>41848407</v>
      </c>
      <c r="R30" s="203">
        <v>44118521</v>
      </c>
      <c r="S30" s="203">
        <v>53343099</v>
      </c>
      <c r="T30" s="203">
        <v>41049685</v>
      </c>
      <c r="U30" s="203">
        <v>44137910</v>
      </c>
      <c r="V30" s="203">
        <v>45964529</v>
      </c>
      <c r="X30" s="200" t="s">
        <v>17</v>
      </c>
      <c r="Y30" s="174">
        <v>10833917</v>
      </c>
      <c r="Z30" s="174">
        <f>SUM(Z18:Z29)</f>
        <v>9913352</v>
      </c>
      <c r="AA30" s="174">
        <v>9761840</v>
      </c>
      <c r="AB30" s="174">
        <v>10701153</v>
      </c>
      <c r="AC30" s="174">
        <v>11206049</v>
      </c>
      <c r="AD30" s="174">
        <v>10557811</v>
      </c>
      <c r="AE30" s="174">
        <v>10218538</v>
      </c>
      <c r="AF30" s="174">
        <v>11162718</v>
      </c>
      <c r="AG30" s="174">
        <v>11768035</v>
      </c>
      <c r="AH30" s="174">
        <v>11113139</v>
      </c>
      <c r="AI30" s="174">
        <v>10943352</v>
      </c>
      <c r="AJ30" s="174">
        <v>11589698</v>
      </c>
      <c r="AK30" s="174">
        <v>12224658</v>
      </c>
      <c r="AL30" s="174">
        <v>11126604</v>
      </c>
      <c r="AM30" s="174">
        <v>11145270</v>
      </c>
      <c r="AN30" s="174">
        <v>12076468</v>
      </c>
      <c r="AO30" s="174">
        <v>12661850</v>
      </c>
      <c r="AP30" s="174">
        <v>12009090</v>
      </c>
      <c r="AQ30" s="174">
        <v>11326607</v>
      </c>
      <c r="AR30" s="174">
        <v>12422292</v>
      </c>
      <c r="AT30" s="200" t="s">
        <v>17</v>
      </c>
      <c r="AU30" s="174">
        <v>49553085</v>
      </c>
      <c r="AV30" s="174">
        <v>39026480</v>
      </c>
      <c r="AW30" s="174">
        <v>41876853</v>
      </c>
      <c r="AX30" s="174">
        <v>45222493</v>
      </c>
      <c r="AY30" s="174">
        <v>54827181</v>
      </c>
      <c r="AZ30" s="174">
        <v>44803518</v>
      </c>
      <c r="BA30" s="174">
        <v>45256151</v>
      </c>
      <c r="BB30" s="174">
        <v>49675004</v>
      </c>
      <c r="BC30" s="174">
        <v>60426443</v>
      </c>
      <c r="BD30" s="174">
        <v>46797199</v>
      </c>
      <c r="BE30" s="174">
        <v>50220386</v>
      </c>
      <c r="BF30" s="174">
        <v>53603051</v>
      </c>
      <c r="BG30" s="174">
        <v>62704466</v>
      </c>
      <c r="BH30" s="174">
        <v>49788652</v>
      </c>
      <c r="BI30" s="174">
        <v>52993677</v>
      </c>
      <c r="BJ30" s="174">
        <v>56194989</v>
      </c>
      <c r="BK30" s="174">
        <v>66004949</v>
      </c>
      <c r="BL30" s="174">
        <v>53058775</v>
      </c>
      <c r="BM30" s="174">
        <v>55464517</v>
      </c>
      <c r="BN30" s="174">
        <v>58386821</v>
      </c>
    </row>
    <row r="31" spans="3:66" ht="15" customHeight="1" thickBot="1"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</row>
    <row r="32" spans="2:66" ht="15.75" customHeight="1" thickBot="1">
      <c r="B32" s="269" t="s">
        <v>79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1"/>
      <c r="X32" s="286" t="s">
        <v>80</v>
      </c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1"/>
      <c r="AT32" s="262" t="s">
        <v>20</v>
      </c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4"/>
    </row>
    <row r="33" spans="2:66" ht="15.75" customHeight="1" thickBot="1" thickTop="1">
      <c r="B33" s="268" t="s">
        <v>73</v>
      </c>
      <c r="C33" s="262">
        <v>2014</v>
      </c>
      <c r="D33" s="263"/>
      <c r="E33" s="263"/>
      <c r="F33" s="264"/>
      <c r="G33" s="262">
        <v>2015</v>
      </c>
      <c r="H33" s="263"/>
      <c r="I33" s="263"/>
      <c r="J33" s="264"/>
      <c r="K33" s="262">
        <v>2016</v>
      </c>
      <c r="L33" s="263"/>
      <c r="M33" s="263"/>
      <c r="N33" s="264"/>
      <c r="O33" s="265">
        <v>2017</v>
      </c>
      <c r="P33" s="266"/>
      <c r="Q33" s="266"/>
      <c r="R33" s="267"/>
      <c r="S33" s="262">
        <v>2018</v>
      </c>
      <c r="T33" s="263"/>
      <c r="U33" s="263"/>
      <c r="V33" s="264"/>
      <c r="X33" s="308" t="s">
        <v>73</v>
      </c>
      <c r="Y33" s="263">
        <v>2014</v>
      </c>
      <c r="Z33" s="263"/>
      <c r="AA33" s="263"/>
      <c r="AB33" s="264"/>
      <c r="AC33" s="262">
        <v>2015</v>
      </c>
      <c r="AD33" s="263"/>
      <c r="AE33" s="263"/>
      <c r="AF33" s="264"/>
      <c r="AG33" s="262">
        <v>2016</v>
      </c>
      <c r="AH33" s="263"/>
      <c r="AI33" s="263"/>
      <c r="AJ33" s="264"/>
      <c r="AK33" s="265">
        <v>2017</v>
      </c>
      <c r="AL33" s="266"/>
      <c r="AM33" s="266"/>
      <c r="AN33" s="267"/>
      <c r="AO33" s="262">
        <v>2018</v>
      </c>
      <c r="AP33" s="263"/>
      <c r="AQ33" s="263"/>
      <c r="AR33" s="264"/>
      <c r="AT33" s="257" t="s">
        <v>73</v>
      </c>
      <c r="AU33" s="259">
        <v>2014</v>
      </c>
      <c r="AV33" s="260"/>
      <c r="AW33" s="260"/>
      <c r="AX33" s="261"/>
      <c r="AY33" s="259">
        <v>2015</v>
      </c>
      <c r="AZ33" s="260"/>
      <c r="BA33" s="260"/>
      <c r="BB33" s="261"/>
      <c r="BC33" s="259">
        <v>2016</v>
      </c>
      <c r="BD33" s="260"/>
      <c r="BE33" s="260"/>
      <c r="BF33" s="261"/>
      <c r="BG33" s="259">
        <v>2017</v>
      </c>
      <c r="BH33" s="260"/>
      <c r="BI33" s="260"/>
      <c r="BJ33" s="261"/>
      <c r="BK33" s="259">
        <v>2018</v>
      </c>
      <c r="BL33" s="260"/>
      <c r="BM33" s="260"/>
      <c r="BN33" s="261"/>
    </row>
    <row r="34" spans="2:66" ht="15" thickBot="1">
      <c r="B34" s="258"/>
      <c r="C34" s="37" t="s">
        <v>96</v>
      </c>
      <c r="D34" s="38" t="s">
        <v>97</v>
      </c>
      <c r="E34" s="38" t="s">
        <v>114</v>
      </c>
      <c r="F34" s="39" t="s">
        <v>113</v>
      </c>
      <c r="G34" s="37" t="s">
        <v>96</v>
      </c>
      <c r="H34" s="38" t="s">
        <v>97</v>
      </c>
      <c r="I34" s="38" t="s">
        <v>114</v>
      </c>
      <c r="J34" s="40" t="s">
        <v>113</v>
      </c>
      <c r="K34" s="41" t="s">
        <v>96</v>
      </c>
      <c r="L34" s="42" t="s">
        <v>97</v>
      </c>
      <c r="M34" s="42" t="s">
        <v>114</v>
      </c>
      <c r="N34" s="40" t="s">
        <v>113</v>
      </c>
      <c r="O34" s="58" t="s">
        <v>96</v>
      </c>
      <c r="P34" s="58" t="s">
        <v>97</v>
      </c>
      <c r="Q34" s="58" t="s">
        <v>114</v>
      </c>
      <c r="R34" s="58" t="s">
        <v>113</v>
      </c>
      <c r="S34" s="41" t="s">
        <v>96</v>
      </c>
      <c r="T34" s="42" t="s">
        <v>97</v>
      </c>
      <c r="U34" s="42" t="s">
        <v>114</v>
      </c>
      <c r="V34" s="44" t="s">
        <v>113</v>
      </c>
      <c r="X34" s="308" t="s">
        <v>73</v>
      </c>
      <c r="Y34" s="38" t="s">
        <v>96</v>
      </c>
      <c r="Z34" s="38" t="s">
        <v>97</v>
      </c>
      <c r="AA34" s="38" t="s">
        <v>114</v>
      </c>
      <c r="AB34" s="39" t="s">
        <v>113</v>
      </c>
      <c r="AC34" s="37" t="s">
        <v>96</v>
      </c>
      <c r="AD34" s="38" t="s">
        <v>97</v>
      </c>
      <c r="AE34" s="38" t="s">
        <v>114</v>
      </c>
      <c r="AF34" s="40" t="s">
        <v>113</v>
      </c>
      <c r="AG34" s="41" t="s">
        <v>96</v>
      </c>
      <c r="AH34" s="42" t="s">
        <v>97</v>
      </c>
      <c r="AI34" s="42" t="s">
        <v>114</v>
      </c>
      <c r="AJ34" s="40" t="s">
        <v>113</v>
      </c>
      <c r="AK34" s="58" t="s">
        <v>96</v>
      </c>
      <c r="AL34" s="58" t="s">
        <v>97</v>
      </c>
      <c r="AM34" s="58" t="s">
        <v>114</v>
      </c>
      <c r="AN34" s="58" t="s">
        <v>113</v>
      </c>
      <c r="AO34" s="41" t="s">
        <v>96</v>
      </c>
      <c r="AP34" s="42" t="s">
        <v>97</v>
      </c>
      <c r="AQ34" s="42" t="s">
        <v>114</v>
      </c>
      <c r="AR34" s="44" t="s">
        <v>113</v>
      </c>
      <c r="AS34" s="45"/>
      <c r="AT34" s="258" t="s">
        <v>5</v>
      </c>
      <c r="AU34" s="37" t="s">
        <v>96</v>
      </c>
      <c r="AV34" s="38" t="s">
        <v>97</v>
      </c>
      <c r="AW34" s="38" t="s">
        <v>114</v>
      </c>
      <c r="AX34" s="39" t="s">
        <v>113</v>
      </c>
      <c r="AY34" s="37" t="s">
        <v>96</v>
      </c>
      <c r="AZ34" s="38" t="s">
        <v>97</v>
      </c>
      <c r="BA34" s="38" t="s">
        <v>114</v>
      </c>
      <c r="BB34" s="40" t="s">
        <v>113</v>
      </c>
      <c r="BC34" s="41" t="s">
        <v>96</v>
      </c>
      <c r="BD34" s="42" t="s">
        <v>97</v>
      </c>
      <c r="BE34" s="42" t="s">
        <v>114</v>
      </c>
      <c r="BF34" s="40" t="s">
        <v>113</v>
      </c>
      <c r="BG34" s="41" t="s">
        <v>96</v>
      </c>
      <c r="BH34" s="42" t="s">
        <v>97</v>
      </c>
      <c r="BI34" s="58" t="s">
        <v>114</v>
      </c>
      <c r="BJ34" s="44" t="s">
        <v>113</v>
      </c>
      <c r="BK34" s="41" t="s">
        <v>96</v>
      </c>
      <c r="BL34" s="42" t="s">
        <v>97</v>
      </c>
      <c r="BM34" s="58" t="s">
        <v>114</v>
      </c>
      <c r="BN34" s="44" t="s">
        <v>113</v>
      </c>
    </row>
    <row r="35" spans="2:66" ht="15" thickBot="1">
      <c r="B35" s="199" t="s">
        <v>1</v>
      </c>
      <c r="C35" s="243"/>
      <c r="D35" s="242"/>
      <c r="E35" s="242"/>
      <c r="F35" s="49">
        <v>290943</v>
      </c>
      <c r="G35" s="47">
        <v>525922</v>
      </c>
      <c r="H35" s="48">
        <v>388192</v>
      </c>
      <c r="I35" s="48">
        <v>524765</v>
      </c>
      <c r="J35" s="49">
        <v>882662</v>
      </c>
      <c r="K35" s="47">
        <v>1019353</v>
      </c>
      <c r="L35" s="48">
        <v>828973</v>
      </c>
      <c r="M35" s="48">
        <v>980932</v>
      </c>
      <c r="N35" s="49">
        <v>926180</v>
      </c>
      <c r="O35" s="59">
        <v>1018065</v>
      </c>
      <c r="P35" s="171">
        <v>839517</v>
      </c>
      <c r="Q35" s="173">
        <v>1001487</v>
      </c>
      <c r="R35" s="59">
        <v>938165</v>
      </c>
      <c r="S35" s="47">
        <v>1076006</v>
      </c>
      <c r="T35" s="47">
        <v>878697</v>
      </c>
      <c r="U35" s="47">
        <v>1041557</v>
      </c>
      <c r="V35" s="49">
        <v>975408</v>
      </c>
      <c r="X35" s="204" t="s">
        <v>1</v>
      </c>
      <c r="Y35" s="243"/>
      <c r="Z35" s="242"/>
      <c r="AA35" s="242"/>
      <c r="AB35" s="49">
        <v>46261</v>
      </c>
      <c r="AC35" s="47">
        <v>80554</v>
      </c>
      <c r="AD35" s="48">
        <v>73815</v>
      </c>
      <c r="AE35" s="48">
        <v>118238</v>
      </c>
      <c r="AF35" s="59">
        <v>258528</v>
      </c>
      <c r="AG35" s="63">
        <v>245284</v>
      </c>
      <c r="AH35" s="48">
        <v>240267</v>
      </c>
      <c r="AI35" s="48">
        <v>254189</v>
      </c>
      <c r="AJ35" s="64">
        <v>244825</v>
      </c>
      <c r="AK35" s="48">
        <v>245222</v>
      </c>
      <c r="AL35" s="48">
        <v>237141</v>
      </c>
      <c r="AM35" s="48">
        <v>251990</v>
      </c>
      <c r="AN35" s="49">
        <v>252297</v>
      </c>
      <c r="AO35" s="48">
        <v>244639</v>
      </c>
      <c r="AP35" s="48">
        <v>236737</v>
      </c>
      <c r="AQ35" s="48">
        <v>245676</v>
      </c>
      <c r="AR35" s="49">
        <v>249447</v>
      </c>
      <c r="AT35" s="200" t="s">
        <v>1</v>
      </c>
      <c r="AU35" s="48"/>
      <c r="AV35" s="48">
        <v>0</v>
      </c>
      <c r="AW35" s="48"/>
      <c r="AX35" s="48">
        <v>337204</v>
      </c>
      <c r="AY35" s="48">
        <v>606476</v>
      </c>
      <c r="AZ35" s="48">
        <v>462007</v>
      </c>
      <c r="BA35" s="48">
        <v>643003</v>
      </c>
      <c r="BB35" s="48">
        <v>1141190</v>
      </c>
      <c r="BC35" s="48">
        <v>1264637</v>
      </c>
      <c r="BD35" s="48">
        <v>1069240</v>
      </c>
      <c r="BE35" s="48">
        <v>1235121</v>
      </c>
      <c r="BF35" s="48">
        <v>1171005</v>
      </c>
      <c r="BG35" s="48">
        <v>1263287</v>
      </c>
      <c r="BH35" s="48">
        <v>1076658</v>
      </c>
      <c r="BI35" s="48">
        <v>1253477</v>
      </c>
      <c r="BJ35" s="48">
        <v>1190462</v>
      </c>
      <c r="BK35" s="48">
        <v>1320645</v>
      </c>
      <c r="BL35" s="48">
        <v>1115434</v>
      </c>
      <c r="BM35" s="48">
        <v>1287233</v>
      </c>
      <c r="BN35" s="49">
        <v>1224855</v>
      </c>
    </row>
    <row r="36" spans="2:66" ht="15" thickBot="1">
      <c r="B36" s="201" t="s">
        <v>6</v>
      </c>
      <c r="C36" s="51">
        <v>1290163</v>
      </c>
      <c r="D36" s="52">
        <v>1528946</v>
      </c>
      <c r="E36" s="52">
        <v>1516678</v>
      </c>
      <c r="F36" s="53">
        <v>1723587</v>
      </c>
      <c r="G36" s="51">
        <v>1384538</v>
      </c>
      <c r="H36" s="52">
        <v>1632686</v>
      </c>
      <c r="I36" s="52">
        <v>1633687</v>
      </c>
      <c r="J36" s="53">
        <v>1919534</v>
      </c>
      <c r="K36" s="51">
        <v>1616659</v>
      </c>
      <c r="L36" s="52">
        <v>1901276</v>
      </c>
      <c r="M36" s="52">
        <v>1848494</v>
      </c>
      <c r="N36" s="53">
        <v>1999060</v>
      </c>
      <c r="O36" s="60">
        <v>1762778</v>
      </c>
      <c r="P36" s="172">
        <v>1931509</v>
      </c>
      <c r="Q36" s="172">
        <v>1975996</v>
      </c>
      <c r="R36" s="60">
        <v>2166772</v>
      </c>
      <c r="S36" s="51">
        <v>1804287</v>
      </c>
      <c r="T36" s="51">
        <v>2064805</v>
      </c>
      <c r="U36" s="51">
        <v>2282108</v>
      </c>
      <c r="V36" s="53">
        <v>3065975</v>
      </c>
      <c r="X36" s="205" t="s">
        <v>6</v>
      </c>
      <c r="Y36" s="51">
        <v>14304</v>
      </c>
      <c r="Z36" s="52">
        <v>15124</v>
      </c>
      <c r="AA36" s="52">
        <v>14467</v>
      </c>
      <c r="AB36" s="53">
        <v>18447</v>
      </c>
      <c r="AC36" s="51">
        <v>14734</v>
      </c>
      <c r="AD36" s="52">
        <v>16238</v>
      </c>
      <c r="AE36" s="52">
        <v>16623</v>
      </c>
      <c r="AF36" s="60">
        <v>21124</v>
      </c>
      <c r="AG36" s="65">
        <v>19891</v>
      </c>
      <c r="AH36" s="52">
        <v>28812</v>
      </c>
      <c r="AI36" s="52">
        <v>36363</v>
      </c>
      <c r="AJ36" s="66">
        <v>38228</v>
      </c>
      <c r="AK36" s="52">
        <v>36353</v>
      </c>
      <c r="AL36" s="52">
        <v>35333</v>
      </c>
      <c r="AM36" s="52">
        <v>32214</v>
      </c>
      <c r="AN36" s="53">
        <v>25406</v>
      </c>
      <c r="AO36" s="52">
        <v>20719</v>
      </c>
      <c r="AP36" s="52">
        <v>24211</v>
      </c>
      <c r="AQ36" s="52">
        <v>20990</v>
      </c>
      <c r="AR36" s="53">
        <v>28202</v>
      </c>
      <c r="AT36" s="202" t="s">
        <v>6</v>
      </c>
      <c r="AU36" s="52">
        <v>1304467</v>
      </c>
      <c r="AV36" s="52">
        <v>1544070</v>
      </c>
      <c r="AW36" s="52">
        <v>1531145</v>
      </c>
      <c r="AX36" s="52">
        <v>1742034</v>
      </c>
      <c r="AY36" s="52">
        <v>1399272</v>
      </c>
      <c r="AZ36" s="52">
        <v>1648924</v>
      </c>
      <c r="BA36" s="52">
        <v>1650310</v>
      </c>
      <c r="BB36" s="52">
        <v>1940658</v>
      </c>
      <c r="BC36" s="52">
        <v>1636550</v>
      </c>
      <c r="BD36" s="52">
        <v>1930088</v>
      </c>
      <c r="BE36" s="52">
        <v>1884857</v>
      </c>
      <c r="BF36" s="52">
        <v>2037288</v>
      </c>
      <c r="BG36" s="52">
        <v>1799131</v>
      </c>
      <c r="BH36" s="52">
        <v>1966842</v>
      </c>
      <c r="BI36" s="52">
        <v>2008210</v>
      </c>
      <c r="BJ36" s="52">
        <v>2192178</v>
      </c>
      <c r="BK36" s="52">
        <v>1825006</v>
      </c>
      <c r="BL36" s="52">
        <v>2089016</v>
      </c>
      <c r="BM36" s="52">
        <v>2303098</v>
      </c>
      <c r="BN36" s="53">
        <v>3094177</v>
      </c>
    </row>
    <row r="37" spans="2:66" ht="15" thickBot="1">
      <c r="B37" s="199" t="s">
        <v>7</v>
      </c>
      <c r="C37" s="47">
        <v>825363</v>
      </c>
      <c r="D37" s="48">
        <v>619627</v>
      </c>
      <c r="E37" s="48">
        <v>689725</v>
      </c>
      <c r="F37" s="49">
        <v>764088</v>
      </c>
      <c r="G37" s="47">
        <v>946813</v>
      </c>
      <c r="H37" s="48">
        <v>765738</v>
      </c>
      <c r="I37" s="48">
        <v>775301</v>
      </c>
      <c r="J37" s="49">
        <v>852765</v>
      </c>
      <c r="K37" s="47">
        <v>1059994</v>
      </c>
      <c r="L37" s="48">
        <v>780961</v>
      </c>
      <c r="M37" s="48">
        <v>836588</v>
      </c>
      <c r="N37" s="49">
        <v>881658</v>
      </c>
      <c r="O37" s="59">
        <v>995827</v>
      </c>
      <c r="P37" s="171">
        <v>783109</v>
      </c>
      <c r="Q37" s="173">
        <v>859039</v>
      </c>
      <c r="R37" s="59">
        <v>937634</v>
      </c>
      <c r="S37" s="47">
        <v>1108832</v>
      </c>
      <c r="T37" s="47">
        <v>862899</v>
      </c>
      <c r="U37" s="47">
        <v>912312</v>
      </c>
      <c r="V37" s="49">
        <v>928160</v>
      </c>
      <c r="X37" s="204" t="s">
        <v>7</v>
      </c>
      <c r="Y37" s="47">
        <v>300604</v>
      </c>
      <c r="Z37" s="48">
        <v>282796</v>
      </c>
      <c r="AA37" s="48">
        <v>274478</v>
      </c>
      <c r="AB37" s="49">
        <v>307421</v>
      </c>
      <c r="AC37" s="47">
        <v>304096</v>
      </c>
      <c r="AD37" s="48">
        <v>296736</v>
      </c>
      <c r="AE37" s="48">
        <v>279583</v>
      </c>
      <c r="AF37" s="59">
        <v>304180</v>
      </c>
      <c r="AG37" s="63">
        <v>311145</v>
      </c>
      <c r="AH37" s="48">
        <v>302311</v>
      </c>
      <c r="AI37" s="48">
        <v>315840</v>
      </c>
      <c r="AJ37" s="64">
        <v>333918</v>
      </c>
      <c r="AK37" s="48">
        <v>326274</v>
      </c>
      <c r="AL37" s="48">
        <v>324442</v>
      </c>
      <c r="AM37" s="48">
        <v>333400</v>
      </c>
      <c r="AN37" s="49">
        <v>342089</v>
      </c>
      <c r="AO37" s="48">
        <v>348624</v>
      </c>
      <c r="AP37" s="48">
        <v>355599</v>
      </c>
      <c r="AQ37" s="48">
        <v>342216</v>
      </c>
      <c r="AR37" s="49">
        <v>353656</v>
      </c>
      <c r="AT37" s="200" t="s">
        <v>7</v>
      </c>
      <c r="AU37" s="48">
        <v>1125967</v>
      </c>
      <c r="AV37" s="48">
        <v>902423</v>
      </c>
      <c r="AW37" s="48">
        <v>964203</v>
      </c>
      <c r="AX37" s="48">
        <v>1071509</v>
      </c>
      <c r="AY37" s="48">
        <v>1250909</v>
      </c>
      <c r="AZ37" s="48">
        <v>1062474</v>
      </c>
      <c r="BA37" s="48">
        <v>1054884</v>
      </c>
      <c r="BB37" s="48">
        <v>1156945</v>
      </c>
      <c r="BC37" s="48">
        <v>1371139</v>
      </c>
      <c r="BD37" s="48">
        <v>1083272</v>
      </c>
      <c r="BE37" s="48">
        <v>1152428</v>
      </c>
      <c r="BF37" s="48">
        <v>1215576</v>
      </c>
      <c r="BG37" s="48">
        <v>1322101</v>
      </c>
      <c r="BH37" s="48">
        <v>1107551</v>
      </c>
      <c r="BI37" s="48">
        <v>1192439</v>
      </c>
      <c r="BJ37" s="48">
        <v>1279723</v>
      </c>
      <c r="BK37" s="48">
        <v>1457456</v>
      </c>
      <c r="BL37" s="48">
        <v>1218498</v>
      </c>
      <c r="BM37" s="48">
        <v>1254528</v>
      </c>
      <c r="BN37" s="49">
        <v>1281816</v>
      </c>
    </row>
    <row r="38" spans="2:66" ht="15" thickBot="1">
      <c r="B38" s="201" t="s">
        <v>109</v>
      </c>
      <c r="C38" s="243"/>
      <c r="D38" s="242"/>
      <c r="E38" s="242"/>
      <c r="F38" s="244"/>
      <c r="G38" s="243"/>
      <c r="H38" s="242"/>
      <c r="I38" s="242"/>
      <c r="J38" s="244"/>
      <c r="K38" s="243"/>
      <c r="L38" s="242"/>
      <c r="M38" s="52">
        <v>280358</v>
      </c>
      <c r="N38" s="53">
        <v>694540</v>
      </c>
      <c r="O38" s="60">
        <v>880304</v>
      </c>
      <c r="P38" s="172">
        <v>661423</v>
      </c>
      <c r="Q38" s="172">
        <v>716203</v>
      </c>
      <c r="R38" s="60">
        <v>775774</v>
      </c>
      <c r="S38" s="51">
        <v>706257</v>
      </c>
      <c r="T38" s="51">
        <v>708451</v>
      </c>
      <c r="U38" s="51">
        <v>770393</v>
      </c>
      <c r="V38" s="53">
        <v>811434</v>
      </c>
      <c r="X38" s="205" t="s">
        <v>109</v>
      </c>
      <c r="Y38" s="243"/>
      <c r="Z38" s="242"/>
      <c r="AA38" s="242"/>
      <c r="AB38" s="244"/>
      <c r="AC38" s="243"/>
      <c r="AD38" s="242"/>
      <c r="AE38" s="242"/>
      <c r="AF38" s="245"/>
      <c r="AG38" s="247"/>
      <c r="AH38" s="242"/>
      <c r="AI38" s="52">
        <v>106371</v>
      </c>
      <c r="AJ38" s="66">
        <v>243347</v>
      </c>
      <c r="AK38" s="52">
        <v>260470</v>
      </c>
      <c r="AL38" s="52">
        <v>245245</v>
      </c>
      <c r="AM38" s="52">
        <v>253809</v>
      </c>
      <c r="AN38" s="53">
        <v>258021</v>
      </c>
      <c r="AO38" s="52">
        <v>169227</v>
      </c>
      <c r="AP38" s="52">
        <v>261443</v>
      </c>
      <c r="AQ38" s="52">
        <v>271807</v>
      </c>
      <c r="AR38" s="53">
        <v>268497</v>
      </c>
      <c r="AT38" s="202" t="s">
        <v>22</v>
      </c>
      <c r="AU38" s="242"/>
      <c r="AV38" s="242">
        <v>0</v>
      </c>
      <c r="AW38" s="242"/>
      <c r="AX38" s="242"/>
      <c r="AY38" s="242"/>
      <c r="AZ38" s="242"/>
      <c r="BA38" s="242"/>
      <c r="BB38" s="242"/>
      <c r="BC38" s="242"/>
      <c r="BD38" s="242"/>
      <c r="BE38" s="52">
        <v>386729</v>
      </c>
      <c r="BF38" s="52">
        <v>937887</v>
      </c>
      <c r="BG38" s="52">
        <v>1140774</v>
      </c>
      <c r="BH38" s="52">
        <v>906668</v>
      </c>
      <c r="BI38" s="52">
        <v>970012</v>
      </c>
      <c r="BJ38" s="52">
        <v>1033795</v>
      </c>
      <c r="BK38" s="52">
        <v>875484</v>
      </c>
      <c r="BL38" s="52">
        <v>969894</v>
      </c>
      <c r="BM38" s="52">
        <v>1042200</v>
      </c>
      <c r="BN38" s="53">
        <v>1079931</v>
      </c>
    </row>
    <row r="39" spans="2:66" ht="15" thickBot="1">
      <c r="B39" s="199" t="s">
        <v>111</v>
      </c>
      <c r="C39" s="47">
        <v>7637048</v>
      </c>
      <c r="D39" s="48">
        <v>6976418</v>
      </c>
      <c r="E39" s="48">
        <v>7396743</v>
      </c>
      <c r="F39" s="49">
        <v>8220532</v>
      </c>
      <c r="G39" s="47">
        <v>8357616</v>
      </c>
      <c r="H39" s="48">
        <v>7986237</v>
      </c>
      <c r="I39" s="48">
        <v>8037609</v>
      </c>
      <c r="J39" s="49">
        <v>9051508</v>
      </c>
      <c r="K39" s="47">
        <v>8996172</v>
      </c>
      <c r="L39" s="48">
        <v>8490268</v>
      </c>
      <c r="M39" s="48">
        <v>9041863</v>
      </c>
      <c r="N39" s="49">
        <v>9736970</v>
      </c>
      <c r="O39" s="59">
        <v>9659202</v>
      </c>
      <c r="P39" s="171">
        <v>8985047</v>
      </c>
      <c r="Q39" s="173">
        <v>9461699</v>
      </c>
      <c r="R39" s="59">
        <v>10322404</v>
      </c>
      <c r="S39" s="47">
        <v>10099265</v>
      </c>
      <c r="T39" s="47">
        <v>9633018</v>
      </c>
      <c r="U39" s="47">
        <v>9768554</v>
      </c>
      <c r="V39" s="49">
        <v>10631380</v>
      </c>
      <c r="X39" s="204" t="s">
        <v>111</v>
      </c>
      <c r="Y39" s="47">
        <v>918697</v>
      </c>
      <c r="Z39" s="48">
        <v>863201</v>
      </c>
      <c r="AA39" s="48">
        <v>849967</v>
      </c>
      <c r="AB39" s="49">
        <v>954542</v>
      </c>
      <c r="AC39" s="47">
        <v>946403</v>
      </c>
      <c r="AD39" s="48">
        <v>931956</v>
      </c>
      <c r="AE39" s="48">
        <v>952554</v>
      </c>
      <c r="AF39" s="59">
        <v>1051686</v>
      </c>
      <c r="AG39" s="63">
        <v>1066748</v>
      </c>
      <c r="AH39" s="48">
        <v>1021898</v>
      </c>
      <c r="AI39" s="48">
        <v>1039314</v>
      </c>
      <c r="AJ39" s="64">
        <v>1116036</v>
      </c>
      <c r="AK39" s="48">
        <v>1100873</v>
      </c>
      <c r="AL39" s="48">
        <v>1009555</v>
      </c>
      <c r="AM39" s="48">
        <v>1059940</v>
      </c>
      <c r="AN39" s="49">
        <v>1139671</v>
      </c>
      <c r="AO39" s="48">
        <v>1118074</v>
      </c>
      <c r="AP39" s="48">
        <v>1098810</v>
      </c>
      <c r="AQ39" s="48">
        <v>1074416</v>
      </c>
      <c r="AR39" s="49">
        <v>1208687</v>
      </c>
      <c r="AT39" s="200" t="s">
        <v>8</v>
      </c>
      <c r="AU39" s="48">
        <v>8555745</v>
      </c>
      <c r="AV39" s="48">
        <v>7839619</v>
      </c>
      <c r="AW39" s="48">
        <v>8246710</v>
      </c>
      <c r="AX39" s="48">
        <v>9175074</v>
      </c>
      <c r="AY39" s="48">
        <v>9304019</v>
      </c>
      <c r="AZ39" s="48">
        <v>8918193</v>
      </c>
      <c r="BA39" s="48">
        <v>8990163</v>
      </c>
      <c r="BB39" s="48">
        <v>10103194</v>
      </c>
      <c r="BC39" s="48">
        <v>10062920</v>
      </c>
      <c r="BD39" s="48">
        <v>9512166</v>
      </c>
      <c r="BE39" s="48">
        <v>10081177</v>
      </c>
      <c r="BF39" s="48">
        <v>10853006</v>
      </c>
      <c r="BG39" s="48">
        <v>10760075</v>
      </c>
      <c r="BH39" s="48">
        <v>9994602</v>
      </c>
      <c r="BI39" s="48">
        <v>10521639</v>
      </c>
      <c r="BJ39" s="48">
        <v>11462075</v>
      </c>
      <c r="BK39" s="48">
        <v>11217339</v>
      </c>
      <c r="BL39" s="48">
        <v>10731828</v>
      </c>
      <c r="BM39" s="48">
        <v>10842970</v>
      </c>
      <c r="BN39" s="49">
        <v>11840067</v>
      </c>
    </row>
    <row r="40" spans="2:66" ht="15" thickBot="1">
      <c r="B40" s="201" t="s">
        <v>9</v>
      </c>
      <c r="C40" s="47">
        <v>1503952</v>
      </c>
      <c r="D40" s="48">
        <v>1335798</v>
      </c>
      <c r="E40" s="48">
        <v>1428959</v>
      </c>
      <c r="F40" s="49">
        <v>1593769</v>
      </c>
      <c r="G40" s="47">
        <v>1646584</v>
      </c>
      <c r="H40" s="48">
        <v>1502603</v>
      </c>
      <c r="I40" s="48">
        <v>1517957</v>
      </c>
      <c r="J40" s="49">
        <v>1706920</v>
      </c>
      <c r="K40" s="47">
        <v>1776160</v>
      </c>
      <c r="L40" s="48">
        <v>1607185</v>
      </c>
      <c r="M40" s="48">
        <v>1723288</v>
      </c>
      <c r="N40" s="49">
        <v>1818079</v>
      </c>
      <c r="O40" s="59">
        <v>1898744</v>
      </c>
      <c r="P40" s="171">
        <v>1695754</v>
      </c>
      <c r="Q40" s="173">
        <v>1865162</v>
      </c>
      <c r="R40" s="59">
        <v>2000441</v>
      </c>
      <c r="S40" s="47">
        <v>2157830</v>
      </c>
      <c r="T40" s="47">
        <v>2104865</v>
      </c>
      <c r="U40" s="47">
        <v>2143213</v>
      </c>
      <c r="V40" s="49">
        <v>2389985</v>
      </c>
      <c r="X40" s="205" t="s">
        <v>9</v>
      </c>
      <c r="Y40" s="51">
        <v>257948</v>
      </c>
      <c r="Z40" s="52">
        <v>228500</v>
      </c>
      <c r="AA40" s="52">
        <v>237712</v>
      </c>
      <c r="AB40" s="53">
        <v>272509</v>
      </c>
      <c r="AC40" s="51">
        <v>279089</v>
      </c>
      <c r="AD40" s="52">
        <v>286906</v>
      </c>
      <c r="AE40" s="52">
        <v>254375</v>
      </c>
      <c r="AF40" s="60">
        <v>270957</v>
      </c>
      <c r="AG40" s="65">
        <v>321737</v>
      </c>
      <c r="AH40" s="52">
        <v>283468</v>
      </c>
      <c r="AI40" s="52">
        <v>282096</v>
      </c>
      <c r="AJ40" s="66">
        <v>292604</v>
      </c>
      <c r="AK40" s="52">
        <v>290533</v>
      </c>
      <c r="AL40" s="52">
        <v>265275</v>
      </c>
      <c r="AM40" s="52">
        <v>272357</v>
      </c>
      <c r="AN40" s="53">
        <v>291136</v>
      </c>
      <c r="AO40" s="52">
        <v>301795</v>
      </c>
      <c r="AP40" s="52">
        <v>310625</v>
      </c>
      <c r="AQ40" s="52">
        <v>300458</v>
      </c>
      <c r="AR40" s="53">
        <v>333724</v>
      </c>
      <c r="AT40" s="202" t="s">
        <v>9</v>
      </c>
      <c r="AU40" s="52">
        <v>1761900</v>
      </c>
      <c r="AV40" s="52">
        <v>1564298</v>
      </c>
      <c r="AW40" s="52">
        <v>1666671</v>
      </c>
      <c r="AX40" s="52">
        <v>1866278</v>
      </c>
      <c r="AY40" s="52">
        <v>1925673</v>
      </c>
      <c r="AZ40" s="52">
        <v>1789509</v>
      </c>
      <c r="BA40" s="52">
        <v>1772332</v>
      </c>
      <c r="BB40" s="52">
        <v>1977877</v>
      </c>
      <c r="BC40" s="52">
        <v>2097897</v>
      </c>
      <c r="BD40" s="52">
        <v>1890653</v>
      </c>
      <c r="BE40" s="52">
        <v>2005384</v>
      </c>
      <c r="BF40" s="52">
        <v>2110683</v>
      </c>
      <c r="BG40" s="52">
        <v>2189277</v>
      </c>
      <c r="BH40" s="52">
        <v>1961029</v>
      </c>
      <c r="BI40" s="52">
        <v>2137519</v>
      </c>
      <c r="BJ40" s="52">
        <v>2291577</v>
      </c>
      <c r="BK40" s="52">
        <v>2459625</v>
      </c>
      <c r="BL40" s="52">
        <v>2415490</v>
      </c>
      <c r="BM40" s="52">
        <v>2443671</v>
      </c>
      <c r="BN40" s="53">
        <v>2723709</v>
      </c>
    </row>
    <row r="41" spans="2:66" ht="15" thickBot="1">
      <c r="B41" s="199" t="s">
        <v>110</v>
      </c>
      <c r="C41" s="51">
        <v>4153041</v>
      </c>
      <c r="D41" s="52">
        <v>4329134</v>
      </c>
      <c r="E41" s="52">
        <v>4433181</v>
      </c>
      <c r="F41" s="53">
        <v>4816844</v>
      </c>
      <c r="G41" s="51">
        <v>4413551</v>
      </c>
      <c r="H41" s="52">
        <v>4736828</v>
      </c>
      <c r="I41" s="52">
        <v>4717069</v>
      </c>
      <c r="J41" s="53">
        <v>5273045</v>
      </c>
      <c r="K41" s="51">
        <v>4914041</v>
      </c>
      <c r="L41" s="52">
        <v>5121967</v>
      </c>
      <c r="M41" s="52">
        <v>5411590</v>
      </c>
      <c r="N41" s="53">
        <v>5676478</v>
      </c>
      <c r="O41" s="60">
        <v>5278751</v>
      </c>
      <c r="P41" s="172">
        <v>5428553</v>
      </c>
      <c r="Q41" s="172">
        <v>5698942</v>
      </c>
      <c r="R41" s="60">
        <v>6098838</v>
      </c>
      <c r="S41" s="51">
        <v>5432990</v>
      </c>
      <c r="T41" s="51">
        <v>5786983</v>
      </c>
      <c r="U41" s="51">
        <v>5666799</v>
      </c>
      <c r="V41" s="53">
        <v>6109398</v>
      </c>
      <c r="X41" s="204" t="s">
        <v>110</v>
      </c>
      <c r="Y41" s="47">
        <v>526124</v>
      </c>
      <c r="Z41" s="48">
        <v>508341</v>
      </c>
      <c r="AA41" s="48">
        <v>495459</v>
      </c>
      <c r="AB41" s="49">
        <v>548562</v>
      </c>
      <c r="AC41" s="47">
        <v>530470</v>
      </c>
      <c r="AD41" s="48">
        <v>530355</v>
      </c>
      <c r="AE41" s="48">
        <v>519201</v>
      </c>
      <c r="AF41" s="59">
        <v>556036</v>
      </c>
      <c r="AG41" s="63">
        <v>544392</v>
      </c>
      <c r="AH41" s="48">
        <v>520359</v>
      </c>
      <c r="AI41" s="48">
        <v>548661</v>
      </c>
      <c r="AJ41" s="64">
        <v>578974</v>
      </c>
      <c r="AK41" s="48">
        <v>576905</v>
      </c>
      <c r="AL41" s="48">
        <v>542746</v>
      </c>
      <c r="AM41" s="48">
        <v>534089</v>
      </c>
      <c r="AN41" s="49">
        <v>569116</v>
      </c>
      <c r="AO41" s="48">
        <v>561629</v>
      </c>
      <c r="AP41" s="48">
        <v>561189</v>
      </c>
      <c r="AQ41" s="48">
        <v>533769</v>
      </c>
      <c r="AR41" s="49">
        <v>588645</v>
      </c>
      <c r="AT41" s="200" t="s">
        <v>10</v>
      </c>
      <c r="AU41" s="48">
        <v>4679165</v>
      </c>
      <c r="AV41" s="48">
        <v>4837475</v>
      </c>
      <c r="AW41" s="48">
        <v>4928640</v>
      </c>
      <c r="AX41" s="48">
        <v>5365406</v>
      </c>
      <c r="AY41" s="48">
        <v>4944021</v>
      </c>
      <c r="AZ41" s="48">
        <v>5267183</v>
      </c>
      <c r="BA41" s="48">
        <v>5236270</v>
      </c>
      <c r="BB41" s="48">
        <v>5829081</v>
      </c>
      <c r="BC41" s="48">
        <v>5458433</v>
      </c>
      <c r="BD41" s="48">
        <v>5642326</v>
      </c>
      <c r="BE41" s="48">
        <v>5960251</v>
      </c>
      <c r="BF41" s="48">
        <v>6255452</v>
      </c>
      <c r="BG41" s="48">
        <v>5855656</v>
      </c>
      <c r="BH41" s="48">
        <v>5971299</v>
      </c>
      <c r="BI41" s="48">
        <v>6233031</v>
      </c>
      <c r="BJ41" s="48">
        <v>6667954</v>
      </c>
      <c r="BK41" s="48">
        <v>5994619</v>
      </c>
      <c r="BL41" s="48">
        <v>6348172</v>
      </c>
      <c r="BM41" s="48">
        <v>6200568</v>
      </c>
      <c r="BN41" s="49">
        <v>6698043</v>
      </c>
    </row>
    <row r="42" spans="2:66" ht="15" thickBot="1">
      <c r="B42" s="201" t="s">
        <v>105</v>
      </c>
      <c r="C42" s="47">
        <v>720982</v>
      </c>
      <c r="D42" s="48">
        <v>582715</v>
      </c>
      <c r="E42" s="48">
        <v>587566</v>
      </c>
      <c r="F42" s="49">
        <v>654900</v>
      </c>
      <c r="G42" s="47">
        <v>803170</v>
      </c>
      <c r="H42" s="48">
        <v>658666</v>
      </c>
      <c r="I42" s="48">
        <v>675088</v>
      </c>
      <c r="J42" s="49">
        <v>759125</v>
      </c>
      <c r="K42" s="47">
        <v>932661</v>
      </c>
      <c r="L42" s="48">
        <v>773401</v>
      </c>
      <c r="M42" s="48">
        <v>813613</v>
      </c>
      <c r="N42" s="49">
        <v>1289480</v>
      </c>
      <c r="O42" s="59">
        <v>1725482</v>
      </c>
      <c r="P42" s="171">
        <v>1437254</v>
      </c>
      <c r="Q42" s="173">
        <v>1500897</v>
      </c>
      <c r="R42" s="59">
        <v>1613250</v>
      </c>
      <c r="S42" s="47">
        <v>1867078</v>
      </c>
      <c r="T42" s="47">
        <v>1523086</v>
      </c>
      <c r="U42" s="47">
        <v>1525971</v>
      </c>
      <c r="V42" s="49">
        <v>1622145</v>
      </c>
      <c r="X42" s="205" t="s">
        <v>105</v>
      </c>
      <c r="Y42" s="51">
        <v>311331</v>
      </c>
      <c r="Z42" s="52">
        <v>294932</v>
      </c>
      <c r="AA42" s="52">
        <v>271667</v>
      </c>
      <c r="AB42" s="53">
        <v>309620</v>
      </c>
      <c r="AC42" s="51">
        <v>294548</v>
      </c>
      <c r="AD42" s="52">
        <v>273398</v>
      </c>
      <c r="AE42" s="52">
        <v>274757</v>
      </c>
      <c r="AF42" s="60">
        <v>290449</v>
      </c>
      <c r="AG42" s="65">
        <v>298070</v>
      </c>
      <c r="AH42" s="52">
        <v>302789</v>
      </c>
      <c r="AI42" s="52">
        <v>273681</v>
      </c>
      <c r="AJ42" s="66">
        <v>421460</v>
      </c>
      <c r="AK42" s="52">
        <v>486970</v>
      </c>
      <c r="AL42" s="52">
        <v>462844</v>
      </c>
      <c r="AM42" s="52">
        <v>463047</v>
      </c>
      <c r="AN42" s="53">
        <v>480444</v>
      </c>
      <c r="AO42" s="52">
        <v>469814</v>
      </c>
      <c r="AP42" s="52">
        <v>456784</v>
      </c>
      <c r="AQ42" s="52">
        <v>437141</v>
      </c>
      <c r="AR42" s="53">
        <v>480447</v>
      </c>
      <c r="AT42" s="202" t="s">
        <v>11</v>
      </c>
      <c r="AU42" s="52">
        <v>1032313</v>
      </c>
      <c r="AV42" s="52">
        <v>877647</v>
      </c>
      <c r="AW42" s="52">
        <v>859233</v>
      </c>
      <c r="AX42" s="52">
        <v>964520</v>
      </c>
      <c r="AY42" s="52">
        <v>1097718</v>
      </c>
      <c r="AZ42" s="52">
        <v>932064</v>
      </c>
      <c r="BA42" s="52">
        <v>949845</v>
      </c>
      <c r="BB42" s="52">
        <v>1049574</v>
      </c>
      <c r="BC42" s="52">
        <v>1230731</v>
      </c>
      <c r="BD42" s="52">
        <v>1076190</v>
      </c>
      <c r="BE42" s="52">
        <v>1087294</v>
      </c>
      <c r="BF42" s="52">
        <v>1710940</v>
      </c>
      <c r="BG42" s="52">
        <v>2212452</v>
      </c>
      <c r="BH42" s="52">
        <v>1900098</v>
      </c>
      <c r="BI42" s="52">
        <v>1963944</v>
      </c>
      <c r="BJ42" s="52">
        <v>2093694</v>
      </c>
      <c r="BK42" s="52">
        <v>2336892</v>
      </c>
      <c r="BL42" s="52">
        <v>1979870</v>
      </c>
      <c r="BM42" s="52">
        <v>1963112</v>
      </c>
      <c r="BN42" s="53">
        <v>2102592</v>
      </c>
    </row>
    <row r="43" spans="2:66" ht="15" thickBot="1">
      <c r="B43" s="199" t="s">
        <v>2</v>
      </c>
      <c r="C43" s="51">
        <v>1031549</v>
      </c>
      <c r="D43" s="52">
        <v>871043</v>
      </c>
      <c r="E43" s="52">
        <v>940251</v>
      </c>
      <c r="F43" s="53">
        <v>973971</v>
      </c>
      <c r="G43" s="51">
        <v>1039683</v>
      </c>
      <c r="H43" s="52">
        <v>921370</v>
      </c>
      <c r="I43" s="52">
        <v>957790</v>
      </c>
      <c r="J43" s="53">
        <v>1016193</v>
      </c>
      <c r="K43" s="51">
        <v>1110618</v>
      </c>
      <c r="L43" s="52">
        <v>935335</v>
      </c>
      <c r="M43" s="52">
        <v>978633</v>
      </c>
      <c r="N43" s="53">
        <v>989479</v>
      </c>
      <c r="O43" s="60">
        <v>1041088</v>
      </c>
      <c r="P43" s="172">
        <v>884648</v>
      </c>
      <c r="Q43" s="172">
        <v>947470</v>
      </c>
      <c r="R43" s="60">
        <v>997632</v>
      </c>
      <c r="S43" s="51">
        <v>1066781</v>
      </c>
      <c r="T43" s="51">
        <v>900298</v>
      </c>
      <c r="U43" s="51">
        <v>955816</v>
      </c>
      <c r="V43" s="53">
        <v>1010653</v>
      </c>
      <c r="X43" s="204" t="s">
        <v>2</v>
      </c>
      <c r="Y43" s="47">
        <v>471670</v>
      </c>
      <c r="Z43" s="48">
        <v>458142</v>
      </c>
      <c r="AA43" s="48">
        <v>475822</v>
      </c>
      <c r="AB43" s="49">
        <v>498320</v>
      </c>
      <c r="AC43" s="47">
        <v>469018</v>
      </c>
      <c r="AD43" s="48">
        <v>501693</v>
      </c>
      <c r="AE43" s="48">
        <v>532600</v>
      </c>
      <c r="AF43" s="59">
        <v>549451</v>
      </c>
      <c r="AG43" s="63">
        <v>505514</v>
      </c>
      <c r="AH43" s="48">
        <v>503489</v>
      </c>
      <c r="AI43" s="48">
        <v>506374</v>
      </c>
      <c r="AJ43" s="64">
        <v>501317</v>
      </c>
      <c r="AK43" s="48">
        <v>465672</v>
      </c>
      <c r="AL43" s="48">
        <v>467243</v>
      </c>
      <c r="AM43" s="48">
        <v>505096</v>
      </c>
      <c r="AN43" s="49">
        <v>518513</v>
      </c>
      <c r="AO43" s="48">
        <v>494261</v>
      </c>
      <c r="AP43" s="48">
        <v>511528</v>
      </c>
      <c r="AQ43" s="48">
        <v>509092</v>
      </c>
      <c r="AR43" s="49">
        <v>543290</v>
      </c>
      <c r="AT43" s="200" t="s">
        <v>2</v>
      </c>
      <c r="AU43" s="48">
        <v>1503219</v>
      </c>
      <c r="AV43" s="48">
        <v>1329185</v>
      </c>
      <c r="AW43" s="48">
        <v>1416073</v>
      </c>
      <c r="AX43" s="48">
        <v>1472291</v>
      </c>
      <c r="AY43" s="48">
        <v>1508701</v>
      </c>
      <c r="AZ43" s="48">
        <v>1423063</v>
      </c>
      <c r="BA43" s="48">
        <v>1490390</v>
      </c>
      <c r="BB43" s="48">
        <v>1565644</v>
      </c>
      <c r="BC43" s="48">
        <v>1616132</v>
      </c>
      <c r="BD43" s="48">
        <v>1438824</v>
      </c>
      <c r="BE43" s="48">
        <v>1485007</v>
      </c>
      <c r="BF43" s="48">
        <v>1490796</v>
      </c>
      <c r="BG43" s="48">
        <v>1506760</v>
      </c>
      <c r="BH43" s="48">
        <v>1351891</v>
      </c>
      <c r="BI43" s="48">
        <v>1452566</v>
      </c>
      <c r="BJ43" s="48">
        <v>1516145</v>
      </c>
      <c r="BK43" s="48">
        <v>1561042</v>
      </c>
      <c r="BL43" s="48">
        <v>1411826</v>
      </c>
      <c r="BM43" s="48">
        <v>1464908</v>
      </c>
      <c r="BN43" s="49">
        <v>1553943</v>
      </c>
    </row>
    <row r="44" spans="2:66" ht="15" thickBot="1">
      <c r="B44" s="201" t="s">
        <v>207</v>
      </c>
      <c r="C44" s="243"/>
      <c r="D44" s="242"/>
      <c r="E44" s="242"/>
      <c r="F44" s="244"/>
      <c r="G44" s="243"/>
      <c r="H44" s="242"/>
      <c r="I44" s="242"/>
      <c r="J44" s="244"/>
      <c r="K44" s="243"/>
      <c r="L44" s="242"/>
      <c r="M44" s="242"/>
      <c r="N44" s="244"/>
      <c r="O44" s="245"/>
      <c r="P44" s="246"/>
      <c r="Q44" s="253"/>
      <c r="R44" s="245"/>
      <c r="S44" s="243"/>
      <c r="T44" s="243"/>
      <c r="U44" s="47">
        <v>351452</v>
      </c>
      <c r="V44" s="49">
        <v>393961</v>
      </c>
      <c r="X44" s="205" t="str">
        <f>+B44</f>
        <v>Concesión Ruta 43 de Coquimbo</v>
      </c>
      <c r="Y44" s="243"/>
      <c r="Z44" s="242"/>
      <c r="AA44" s="242"/>
      <c r="AB44" s="244"/>
      <c r="AC44" s="243"/>
      <c r="AD44" s="242"/>
      <c r="AE44" s="242"/>
      <c r="AF44" s="245"/>
      <c r="AG44" s="247"/>
      <c r="AH44" s="242"/>
      <c r="AI44" s="242"/>
      <c r="AJ44" s="248"/>
      <c r="AK44" s="242"/>
      <c r="AL44" s="242"/>
      <c r="AM44" s="242"/>
      <c r="AN44" s="244"/>
      <c r="AO44" s="242"/>
      <c r="AP44" s="242"/>
      <c r="AQ44" s="52">
        <v>77052</v>
      </c>
      <c r="AR44" s="53">
        <v>86603</v>
      </c>
      <c r="AT44" s="202" t="str">
        <f>+X44</f>
        <v>Concesión Ruta 43 de Coquimbo</v>
      </c>
      <c r="AU44" s="242"/>
      <c r="AV44" s="242">
        <v>0</v>
      </c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52">
        <v>428504</v>
      </c>
      <c r="BN44" s="53">
        <v>480564</v>
      </c>
    </row>
    <row r="45" spans="2:66" ht="15" thickBot="1">
      <c r="B45" s="199" t="s">
        <v>112</v>
      </c>
      <c r="C45" s="47">
        <v>8160589</v>
      </c>
      <c r="D45" s="48">
        <v>6465526</v>
      </c>
      <c r="E45" s="48">
        <v>7088296</v>
      </c>
      <c r="F45" s="49">
        <v>7810079</v>
      </c>
      <c r="G45" s="47">
        <v>8698090</v>
      </c>
      <c r="H45" s="48">
        <v>7476746</v>
      </c>
      <c r="I45" s="48">
        <v>7500620</v>
      </c>
      <c r="J45" s="49">
        <v>8537910</v>
      </c>
      <c r="K45" s="47">
        <v>9488124</v>
      </c>
      <c r="L45" s="48">
        <v>7640641</v>
      </c>
      <c r="M45" s="48">
        <v>8434389</v>
      </c>
      <c r="N45" s="49">
        <v>9063850</v>
      </c>
      <c r="O45" s="59">
        <v>10035162</v>
      </c>
      <c r="P45" s="171">
        <v>8110708</v>
      </c>
      <c r="Q45" s="173">
        <v>8734528</v>
      </c>
      <c r="R45" s="59">
        <v>9474890</v>
      </c>
      <c r="S45" s="47">
        <v>10303103</v>
      </c>
      <c r="T45" s="47">
        <v>8573439</v>
      </c>
      <c r="U45" s="47">
        <v>9178145</v>
      </c>
      <c r="V45" s="49">
        <v>9874701</v>
      </c>
      <c r="X45" s="204" t="s">
        <v>112</v>
      </c>
      <c r="Y45" s="47">
        <v>1256393</v>
      </c>
      <c r="Z45" s="48">
        <v>1142334</v>
      </c>
      <c r="AA45" s="48">
        <v>1128413</v>
      </c>
      <c r="AB45" s="49">
        <v>1213777</v>
      </c>
      <c r="AC45" s="47">
        <v>1276265</v>
      </c>
      <c r="AD45" s="48">
        <v>1146303</v>
      </c>
      <c r="AE45" s="48">
        <v>1173305</v>
      </c>
      <c r="AF45" s="59">
        <v>1252253</v>
      </c>
      <c r="AG45" s="63">
        <v>1275053</v>
      </c>
      <c r="AH45" s="48">
        <v>1192353</v>
      </c>
      <c r="AI45" s="48">
        <v>1243890</v>
      </c>
      <c r="AJ45" s="64">
        <v>1319433</v>
      </c>
      <c r="AK45" s="48">
        <v>1378088</v>
      </c>
      <c r="AL45" s="48">
        <v>1274039</v>
      </c>
      <c r="AM45" s="48">
        <v>1309659</v>
      </c>
      <c r="AN45" s="49">
        <v>1356103</v>
      </c>
      <c r="AO45" s="48">
        <v>1406181</v>
      </c>
      <c r="AP45" s="48">
        <v>1288665</v>
      </c>
      <c r="AQ45" s="48">
        <v>1225143</v>
      </c>
      <c r="AR45" s="49">
        <v>1307032</v>
      </c>
      <c r="AT45" s="200" t="s">
        <v>12</v>
      </c>
      <c r="AU45" s="48">
        <v>9416982</v>
      </c>
      <c r="AV45" s="48">
        <v>7607860</v>
      </c>
      <c r="AW45" s="48">
        <v>8216709</v>
      </c>
      <c r="AX45" s="48">
        <v>9023856</v>
      </c>
      <c r="AY45" s="48">
        <v>9974355</v>
      </c>
      <c r="AZ45" s="48">
        <v>8623049</v>
      </c>
      <c r="BA45" s="48">
        <v>8673925</v>
      </c>
      <c r="BB45" s="48">
        <v>9790163</v>
      </c>
      <c r="BC45" s="48">
        <v>10763177</v>
      </c>
      <c r="BD45" s="48">
        <v>8832994</v>
      </c>
      <c r="BE45" s="48">
        <v>9678279</v>
      </c>
      <c r="BF45" s="48">
        <v>10383283</v>
      </c>
      <c r="BG45" s="48">
        <v>11413250</v>
      </c>
      <c r="BH45" s="48">
        <v>9384747</v>
      </c>
      <c r="BI45" s="48">
        <v>10044187</v>
      </c>
      <c r="BJ45" s="48">
        <v>10830993</v>
      </c>
      <c r="BK45" s="48">
        <v>11709284</v>
      </c>
      <c r="BL45" s="48">
        <v>9862104</v>
      </c>
      <c r="BM45" s="48">
        <v>10403288</v>
      </c>
      <c r="BN45" s="49">
        <v>11181733</v>
      </c>
    </row>
    <row r="46" spans="2:66" ht="15" thickBot="1">
      <c r="B46" s="201" t="s">
        <v>13</v>
      </c>
      <c r="C46" s="51">
        <v>1321972</v>
      </c>
      <c r="D46" s="52">
        <v>549621</v>
      </c>
      <c r="E46" s="52">
        <v>696839</v>
      </c>
      <c r="F46" s="53">
        <v>767325</v>
      </c>
      <c r="G46" s="51">
        <v>1455601</v>
      </c>
      <c r="H46" s="52">
        <v>746936</v>
      </c>
      <c r="I46" s="52">
        <v>730752</v>
      </c>
      <c r="J46" s="53">
        <v>894909</v>
      </c>
      <c r="K46" s="51">
        <v>1590683</v>
      </c>
      <c r="L46" s="52">
        <v>684970</v>
      </c>
      <c r="M46" s="52">
        <v>882209</v>
      </c>
      <c r="N46" s="53">
        <v>1013771</v>
      </c>
      <c r="O46" s="60">
        <v>1691006</v>
      </c>
      <c r="P46" s="172">
        <v>781300</v>
      </c>
      <c r="Q46" s="172">
        <v>902777</v>
      </c>
      <c r="R46" s="60">
        <v>1030891</v>
      </c>
      <c r="S46" s="51">
        <v>1759268</v>
      </c>
      <c r="T46" s="51">
        <v>824577</v>
      </c>
      <c r="U46" s="51">
        <v>976915</v>
      </c>
      <c r="V46" s="53">
        <v>1122563</v>
      </c>
      <c r="X46" s="205" t="s">
        <v>13</v>
      </c>
      <c r="Y46" s="51">
        <v>187346</v>
      </c>
      <c r="Z46" s="52">
        <v>162461</v>
      </c>
      <c r="AA46" s="52">
        <v>145620</v>
      </c>
      <c r="AB46" s="53">
        <v>158908</v>
      </c>
      <c r="AC46" s="51">
        <v>203587</v>
      </c>
      <c r="AD46" s="52">
        <v>157309</v>
      </c>
      <c r="AE46" s="52">
        <v>145224</v>
      </c>
      <c r="AF46" s="60">
        <v>159131</v>
      </c>
      <c r="AG46" s="65">
        <v>201680</v>
      </c>
      <c r="AH46" s="52">
        <v>167295</v>
      </c>
      <c r="AI46" s="52">
        <v>161210</v>
      </c>
      <c r="AJ46" s="66">
        <v>184523</v>
      </c>
      <c r="AK46" s="52">
        <v>223180</v>
      </c>
      <c r="AL46" s="52">
        <v>187430</v>
      </c>
      <c r="AM46" s="52">
        <v>179726</v>
      </c>
      <c r="AN46" s="53">
        <v>195543</v>
      </c>
      <c r="AO46" s="52">
        <v>240601</v>
      </c>
      <c r="AP46" s="52">
        <v>224557</v>
      </c>
      <c r="AQ46" s="52">
        <v>205567</v>
      </c>
      <c r="AR46" s="53">
        <v>216786</v>
      </c>
      <c r="AT46" s="202" t="s">
        <v>13</v>
      </c>
      <c r="AU46" s="52">
        <v>1509318</v>
      </c>
      <c r="AV46" s="52">
        <v>712082</v>
      </c>
      <c r="AW46" s="52">
        <v>842459</v>
      </c>
      <c r="AX46" s="52">
        <v>926233</v>
      </c>
      <c r="AY46" s="52">
        <v>1659188</v>
      </c>
      <c r="AZ46" s="52">
        <v>904245</v>
      </c>
      <c r="BA46" s="52">
        <v>875976</v>
      </c>
      <c r="BB46" s="52">
        <v>1054040</v>
      </c>
      <c r="BC46" s="52">
        <v>1792363</v>
      </c>
      <c r="BD46" s="52">
        <v>852265</v>
      </c>
      <c r="BE46" s="52">
        <v>1043419</v>
      </c>
      <c r="BF46" s="52">
        <v>1198294</v>
      </c>
      <c r="BG46" s="52">
        <v>1914186</v>
      </c>
      <c r="BH46" s="52">
        <v>968730</v>
      </c>
      <c r="BI46" s="52">
        <v>1082503</v>
      </c>
      <c r="BJ46" s="52">
        <v>1226434</v>
      </c>
      <c r="BK46" s="52">
        <v>1999869</v>
      </c>
      <c r="BL46" s="52">
        <v>1049134</v>
      </c>
      <c r="BM46" s="52">
        <v>1182482</v>
      </c>
      <c r="BN46" s="53">
        <v>1339349</v>
      </c>
    </row>
    <row r="47" spans="2:66" ht="15" thickBot="1">
      <c r="B47" s="199" t="s">
        <v>106</v>
      </c>
      <c r="C47" s="47">
        <v>326230</v>
      </c>
      <c r="D47" s="48">
        <v>159392</v>
      </c>
      <c r="E47" s="48">
        <v>216089</v>
      </c>
      <c r="F47" s="49">
        <v>252268</v>
      </c>
      <c r="G47" s="47">
        <v>470836</v>
      </c>
      <c r="H47" s="48">
        <v>230467</v>
      </c>
      <c r="I47" s="48">
        <v>213941</v>
      </c>
      <c r="J47" s="49">
        <v>266697</v>
      </c>
      <c r="K47" s="47">
        <v>468491</v>
      </c>
      <c r="L47" s="48">
        <v>183298</v>
      </c>
      <c r="M47" s="48">
        <v>242647</v>
      </c>
      <c r="N47" s="49">
        <v>238780</v>
      </c>
      <c r="O47" s="59">
        <v>465592</v>
      </c>
      <c r="P47" s="171">
        <v>209094</v>
      </c>
      <c r="Q47" s="173">
        <v>244753</v>
      </c>
      <c r="R47" s="59">
        <v>279553</v>
      </c>
      <c r="S47" s="47">
        <v>474488</v>
      </c>
      <c r="T47" s="47">
        <v>216816</v>
      </c>
      <c r="U47" s="47">
        <v>248560</v>
      </c>
      <c r="V47" s="49">
        <v>277559</v>
      </c>
      <c r="X47" s="204" t="s">
        <v>106</v>
      </c>
      <c r="Y47" s="47">
        <v>146696</v>
      </c>
      <c r="Z47" s="48">
        <v>62085</v>
      </c>
      <c r="AA47" s="48">
        <v>61063</v>
      </c>
      <c r="AB47" s="49">
        <v>64992</v>
      </c>
      <c r="AC47" s="47">
        <v>72455</v>
      </c>
      <c r="AD47" s="48">
        <v>60402</v>
      </c>
      <c r="AE47" s="48">
        <v>64982</v>
      </c>
      <c r="AF47" s="59">
        <v>72529</v>
      </c>
      <c r="AG47" s="63">
        <v>70547</v>
      </c>
      <c r="AH47" s="48">
        <v>61163</v>
      </c>
      <c r="AI47" s="48">
        <v>62267</v>
      </c>
      <c r="AJ47" s="64">
        <v>113762</v>
      </c>
      <c r="AK47" s="48">
        <v>71997</v>
      </c>
      <c r="AL47" s="48">
        <v>62923</v>
      </c>
      <c r="AM47" s="48">
        <v>65970</v>
      </c>
      <c r="AN47" s="49">
        <v>56564</v>
      </c>
      <c r="AO47" s="48">
        <v>56863</v>
      </c>
      <c r="AP47" s="48">
        <v>49717</v>
      </c>
      <c r="AQ47" s="48">
        <v>53238</v>
      </c>
      <c r="AR47" s="49">
        <v>58125</v>
      </c>
      <c r="AT47" s="200" t="s">
        <v>75</v>
      </c>
      <c r="AU47" s="48">
        <v>472926</v>
      </c>
      <c r="AV47" s="48">
        <v>221477</v>
      </c>
      <c r="AW47" s="48">
        <v>277152</v>
      </c>
      <c r="AX47" s="48">
        <v>317260</v>
      </c>
      <c r="AY47" s="48">
        <v>543291</v>
      </c>
      <c r="AZ47" s="48">
        <v>290869</v>
      </c>
      <c r="BA47" s="48">
        <v>278923</v>
      </c>
      <c r="BB47" s="48">
        <v>339226</v>
      </c>
      <c r="BC47" s="48">
        <v>539038</v>
      </c>
      <c r="BD47" s="48">
        <v>244461</v>
      </c>
      <c r="BE47" s="48">
        <v>304914</v>
      </c>
      <c r="BF47" s="48">
        <v>352542</v>
      </c>
      <c r="BG47" s="48">
        <v>537589</v>
      </c>
      <c r="BH47" s="48">
        <v>272017</v>
      </c>
      <c r="BI47" s="48">
        <v>310723</v>
      </c>
      <c r="BJ47" s="48">
        <v>336117</v>
      </c>
      <c r="BK47" s="48">
        <v>531351</v>
      </c>
      <c r="BL47" s="48">
        <v>266533</v>
      </c>
      <c r="BM47" s="48">
        <v>301798</v>
      </c>
      <c r="BN47" s="49">
        <v>335684</v>
      </c>
    </row>
    <row r="48" spans="2:66" ht="15" thickBot="1">
      <c r="B48" s="201" t="s">
        <v>14</v>
      </c>
      <c r="C48" s="51">
        <v>771144</v>
      </c>
      <c r="D48" s="52">
        <v>648336</v>
      </c>
      <c r="E48" s="52">
        <v>699209</v>
      </c>
      <c r="F48" s="53">
        <v>797112</v>
      </c>
      <c r="G48" s="51">
        <v>898939</v>
      </c>
      <c r="H48" s="52">
        <v>781142</v>
      </c>
      <c r="I48" s="52">
        <v>795258</v>
      </c>
      <c r="J48" s="53">
        <v>912638</v>
      </c>
      <c r="K48" s="51">
        <v>1000525</v>
      </c>
      <c r="L48" s="52">
        <v>849021</v>
      </c>
      <c r="M48" s="52">
        <v>909759</v>
      </c>
      <c r="N48" s="53">
        <v>994062</v>
      </c>
      <c r="O48" s="60">
        <v>997633</v>
      </c>
      <c r="P48" s="172">
        <v>907930</v>
      </c>
      <c r="Q48" s="172">
        <v>977902</v>
      </c>
      <c r="R48" s="60">
        <v>1100770</v>
      </c>
      <c r="S48" s="51">
        <v>1168011</v>
      </c>
      <c r="T48" s="51">
        <v>1016877</v>
      </c>
      <c r="U48" s="51">
        <v>1054307</v>
      </c>
      <c r="V48" s="53">
        <v>1103822</v>
      </c>
      <c r="X48" s="205" t="s">
        <v>14</v>
      </c>
      <c r="Y48" s="51">
        <v>57972</v>
      </c>
      <c r="Z48" s="52">
        <v>56241</v>
      </c>
      <c r="AA48" s="52">
        <v>50906</v>
      </c>
      <c r="AB48" s="53">
        <v>60499</v>
      </c>
      <c r="AC48" s="51">
        <v>68467</v>
      </c>
      <c r="AD48" s="52">
        <v>67899</v>
      </c>
      <c r="AE48" s="52">
        <v>70696</v>
      </c>
      <c r="AF48" s="60">
        <v>80579</v>
      </c>
      <c r="AG48" s="65">
        <v>84452</v>
      </c>
      <c r="AH48" s="52">
        <v>79717</v>
      </c>
      <c r="AI48" s="52">
        <v>83004</v>
      </c>
      <c r="AJ48" s="66">
        <v>92799</v>
      </c>
      <c r="AK48" s="52">
        <v>86867</v>
      </c>
      <c r="AL48" s="52">
        <v>92059</v>
      </c>
      <c r="AM48" s="52">
        <v>96454</v>
      </c>
      <c r="AN48" s="53">
        <v>110067</v>
      </c>
      <c r="AO48" s="52">
        <v>111972</v>
      </c>
      <c r="AP48" s="52">
        <v>113049</v>
      </c>
      <c r="AQ48" s="52">
        <v>111889</v>
      </c>
      <c r="AR48" s="53">
        <v>112345</v>
      </c>
      <c r="AT48" s="202" t="s">
        <v>14</v>
      </c>
      <c r="AU48" s="52">
        <v>829116</v>
      </c>
      <c r="AV48" s="52">
        <v>704577</v>
      </c>
      <c r="AW48" s="52">
        <v>750115</v>
      </c>
      <c r="AX48" s="52">
        <v>857611</v>
      </c>
      <c r="AY48" s="52">
        <v>967406</v>
      </c>
      <c r="AZ48" s="52">
        <v>849041</v>
      </c>
      <c r="BA48" s="52">
        <v>865954</v>
      </c>
      <c r="BB48" s="52">
        <v>993217</v>
      </c>
      <c r="BC48" s="52">
        <v>1084977</v>
      </c>
      <c r="BD48" s="52">
        <v>928738</v>
      </c>
      <c r="BE48" s="52">
        <v>992763</v>
      </c>
      <c r="BF48" s="52">
        <v>1086861</v>
      </c>
      <c r="BG48" s="52">
        <v>1084500</v>
      </c>
      <c r="BH48" s="52">
        <v>999989</v>
      </c>
      <c r="BI48" s="52">
        <v>1074356</v>
      </c>
      <c r="BJ48" s="52">
        <v>1210837</v>
      </c>
      <c r="BK48" s="52">
        <v>1279983</v>
      </c>
      <c r="BL48" s="52">
        <v>1129926</v>
      </c>
      <c r="BM48" s="52">
        <v>1166196</v>
      </c>
      <c r="BN48" s="53">
        <v>1216167</v>
      </c>
    </row>
    <row r="49" spans="2:66" ht="15" thickBot="1">
      <c r="B49" s="199" t="s">
        <v>16</v>
      </c>
      <c r="C49" s="47">
        <v>292400</v>
      </c>
      <c r="D49" s="48">
        <v>162665</v>
      </c>
      <c r="E49" s="48">
        <v>192797</v>
      </c>
      <c r="F49" s="49">
        <v>239145</v>
      </c>
      <c r="G49" s="47">
        <v>337162</v>
      </c>
      <c r="H49" s="48">
        <v>221489</v>
      </c>
      <c r="I49" s="48">
        <v>211656</v>
      </c>
      <c r="J49" s="49">
        <v>278220</v>
      </c>
      <c r="K49" s="47">
        <v>397169</v>
      </c>
      <c r="L49" s="48">
        <v>209552</v>
      </c>
      <c r="M49" s="48">
        <v>262590</v>
      </c>
      <c r="N49" s="49">
        <v>314114</v>
      </c>
      <c r="O49" s="59">
        <v>400345</v>
      </c>
      <c r="P49" s="171">
        <v>240030</v>
      </c>
      <c r="Q49" s="173">
        <v>262475</v>
      </c>
      <c r="R49" s="59">
        <v>318273</v>
      </c>
      <c r="S49" s="47">
        <v>416583</v>
      </c>
      <c r="T49" s="47">
        <v>256524</v>
      </c>
      <c r="U49" s="47">
        <v>284697</v>
      </c>
      <c r="V49" s="49">
        <v>330379</v>
      </c>
      <c r="X49" s="204" t="s">
        <v>16</v>
      </c>
      <c r="Y49" s="47">
        <v>20049</v>
      </c>
      <c r="Z49" s="48">
        <v>16838</v>
      </c>
      <c r="AA49" s="48">
        <v>15223</v>
      </c>
      <c r="AB49" s="49">
        <v>22504</v>
      </c>
      <c r="AC49" s="47">
        <v>25912</v>
      </c>
      <c r="AD49" s="48">
        <v>23876</v>
      </c>
      <c r="AE49" s="48">
        <v>23288</v>
      </c>
      <c r="AF49" s="59">
        <v>27629</v>
      </c>
      <c r="AG49" s="63">
        <v>29945</v>
      </c>
      <c r="AH49" s="48">
        <v>23850</v>
      </c>
      <c r="AI49" s="48">
        <v>24487</v>
      </c>
      <c r="AJ49" s="64">
        <v>31197</v>
      </c>
      <c r="AK49" s="48">
        <v>34074</v>
      </c>
      <c r="AL49" s="48">
        <v>24017</v>
      </c>
      <c r="AM49" s="48">
        <v>25918</v>
      </c>
      <c r="AN49" s="49">
        <v>33510</v>
      </c>
      <c r="AO49" s="48">
        <v>32885</v>
      </c>
      <c r="AP49" s="48">
        <v>25672</v>
      </c>
      <c r="AQ49" s="48">
        <v>24417</v>
      </c>
      <c r="AR49" s="49">
        <v>32262</v>
      </c>
      <c r="AT49" s="200" t="s">
        <v>16</v>
      </c>
      <c r="AU49" s="48">
        <v>312449</v>
      </c>
      <c r="AV49" s="48">
        <v>179503</v>
      </c>
      <c r="AW49" s="48">
        <v>208020</v>
      </c>
      <c r="AX49" s="48">
        <v>261649</v>
      </c>
      <c r="AY49" s="48">
        <v>363074</v>
      </c>
      <c r="AZ49" s="48">
        <v>245365</v>
      </c>
      <c r="BA49" s="48">
        <v>234944</v>
      </c>
      <c r="BB49" s="48">
        <v>305849</v>
      </c>
      <c r="BC49" s="48">
        <v>427114</v>
      </c>
      <c r="BD49" s="48">
        <v>233402</v>
      </c>
      <c r="BE49" s="48">
        <v>287077</v>
      </c>
      <c r="BF49" s="48">
        <v>345311</v>
      </c>
      <c r="BG49" s="48">
        <v>434419</v>
      </c>
      <c r="BH49" s="48">
        <v>264047</v>
      </c>
      <c r="BI49" s="48">
        <v>288393</v>
      </c>
      <c r="BJ49" s="48">
        <v>351783</v>
      </c>
      <c r="BK49" s="48">
        <v>449468</v>
      </c>
      <c r="BL49" s="48">
        <v>282196</v>
      </c>
      <c r="BM49" s="48">
        <v>309114</v>
      </c>
      <c r="BN49" s="49">
        <v>362641</v>
      </c>
    </row>
    <row r="50" spans="2:66" ht="15" thickBot="1">
      <c r="B50" s="201" t="s">
        <v>17</v>
      </c>
      <c r="C50" s="206">
        <f>SUM(C35:C49)</f>
        <v>28034433</v>
      </c>
      <c r="D50" s="206">
        <v>24229221</v>
      </c>
      <c r="E50" s="206">
        <f aca="true" t="shared" si="0" ref="E50:V50">SUM(E35:E49)</f>
        <v>25886333</v>
      </c>
      <c r="F50" s="206">
        <f t="shared" si="0"/>
        <v>28904563</v>
      </c>
      <c r="G50" s="206">
        <f t="shared" si="0"/>
        <v>30978505</v>
      </c>
      <c r="H50" s="206">
        <f t="shared" si="0"/>
        <v>28049100</v>
      </c>
      <c r="I50" s="206">
        <f t="shared" si="0"/>
        <v>28291493</v>
      </c>
      <c r="J50" s="206">
        <f t="shared" si="0"/>
        <v>32352126</v>
      </c>
      <c r="K50" s="206">
        <f t="shared" si="0"/>
        <v>34370650</v>
      </c>
      <c r="L50" s="206">
        <f t="shared" si="0"/>
        <v>30006848</v>
      </c>
      <c r="M50" s="206">
        <f t="shared" si="0"/>
        <v>32646953</v>
      </c>
      <c r="N50" s="206">
        <f t="shared" si="0"/>
        <v>35636501</v>
      </c>
      <c r="O50" s="206">
        <f t="shared" si="0"/>
        <v>37849979</v>
      </c>
      <c r="P50" s="206">
        <f t="shared" si="0"/>
        <v>32895876</v>
      </c>
      <c r="Q50" s="206">
        <f t="shared" si="0"/>
        <v>35149330</v>
      </c>
      <c r="R50" s="206">
        <f t="shared" si="0"/>
        <v>38055287</v>
      </c>
      <c r="S50" s="206">
        <f t="shared" si="0"/>
        <v>39440779</v>
      </c>
      <c r="T50" s="206">
        <f t="shared" si="0"/>
        <v>35351335</v>
      </c>
      <c r="U50" s="206">
        <f t="shared" si="0"/>
        <v>37160799</v>
      </c>
      <c r="V50" s="206">
        <f t="shared" si="0"/>
        <v>40647523</v>
      </c>
      <c r="X50" s="207" t="s">
        <v>17</v>
      </c>
      <c r="Y50" s="208">
        <v>4469134</v>
      </c>
      <c r="Z50" s="208">
        <v>4090995</v>
      </c>
      <c r="AA50" s="208">
        <v>4020797</v>
      </c>
      <c r="AB50" s="208">
        <v>4476362</v>
      </c>
      <c r="AC50" s="208">
        <v>4565598</v>
      </c>
      <c r="AD50" s="208">
        <v>4366886</v>
      </c>
      <c r="AE50" s="208">
        <v>4425426</v>
      </c>
      <c r="AF50" s="208">
        <v>4894532</v>
      </c>
      <c r="AG50" s="208">
        <v>4974458</v>
      </c>
      <c r="AH50" s="208">
        <v>4727771</v>
      </c>
      <c r="AI50" s="208">
        <v>4937747</v>
      </c>
      <c r="AJ50" s="208">
        <v>5512423</v>
      </c>
      <c r="AK50" s="208">
        <v>5583478</v>
      </c>
      <c r="AL50" s="208">
        <v>5230292</v>
      </c>
      <c r="AM50" s="208">
        <v>5383669</v>
      </c>
      <c r="AN50" s="208">
        <v>5628480</v>
      </c>
      <c r="AO50" s="208">
        <v>5577284</v>
      </c>
      <c r="AP50" s="208">
        <v>5518586</v>
      </c>
      <c r="AQ50" s="208">
        <v>5432871</v>
      </c>
      <c r="AR50" s="208">
        <v>5867748</v>
      </c>
      <c r="AT50" s="202" t="s">
        <v>17</v>
      </c>
      <c r="AU50" s="208">
        <v>32503567</v>
      </c>
      <c r="AV50" s="208">
        <f>SUM(AV35:AV49)</f>
        <v>28320216</v>
      </c>
      <c r="AW50" s="208">
        <v>29907130</v>
      </c>
      <c r="AX50" s="208">
        <v>33380925</v>
      </c>
      <c r="AY50" s="208">
        <v>35544103</v>
      </c>
      <c r="AZ50" s="208">
        <v>32415986</v>
      </c>
      <c r="BA50" s="208">
        <v>32716919</v>
      </c>
      <c r="BB50" s="208">
        <v>37246658</v>
      </c>
      <c r="BC50" s="208">
        <v>39345108</v>
      </c>
      <c r="BD50" s="208">
        <v>34734619</v>
      </c>
      <c r="BE50" s="208">
        <v>37584700</v>
      </c>
      <c r="BF50" s="208">
        <v>41148924</v>
      </c>
      <c r="BG50" s="208">
        <v>43433457</v>
      </c>
      <c r="BH50" s="208">
        <v>38126168</v>
      </c>
      <c r="BI50" s="208">
        <v>40532999</v>
      </c>
      <c r="BJ50" s="208">
        <v>43683767</v>
      </c>
      <c r="BK50" s="208">
        <v>45018063</v>
      </c>
      <c r="BL50" s="208">
        <v>40869921</v>
      </c>
      <c r="BM50" s="208">
        <v>42593670</v>
      </c>
      <c r="BN50" s="57">
        <v>46515271</v>
      </c>
    </row>
    <row r="51" spans="3:66" ht="15" customHeight="1"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</row>
    <row r="52" spans="2:67" ht="14.25">
      <c r="B52" s="186" t="s">
        <v>267</v>
      </c>
      <c r="AU52" s="96"/>
      <c r="BN52" s="96"/>
      <c r="BO52" s="96"/>
    </row>
    <row r="53" spans="2:67" ht="14.25">
      <c r="B53" s="186" t="s">
        <v>275</v>
      </c>
      <c r="BO53" s="96"/>
    </row>
    <row r="54" ht="14.25">
      <c r="BO54" s="96"/>
    </row>
    <row r="55" ht="14.25">
      <c r="BO55" s="96"/>
    </row>
    <row r="56" spans="2:67" ht="14.25">
      <c r="B56" s="186" t="s">
        <v>276</v>
      </c>
      <c r="BO56" s="96"/>
    </row>
  </sheetData>
  <sheetProtection/>
  <mergeCells count="63">
    <mergeCell ref="B1:V1"/>
    <mergeCell ref="B3:V3"/>
    <mergeCell ref="X3:AR3"/>
    <mergeCell ref="AT3:BN3"/>
    <mergeCell ref="B4:B5"/>
    <mergeCell ref="C4:F4"/>
    <mergeCell ref="G4:J4"/>
    <mergeCell ref="K4:N4"/>
    <mergeCell ref="O4:R4"/>
    <mergeCell ref="S4:V4"/>
    <mergeCell ref="BK4:BN4"/>
    <mergeCell ref="X4:X5"/>
    <mergeCell ref="Y4:AB4"/>
    <mergeCell ref="AC4:AF4"/>
    <mergeCell ref="AG4:AJ4"/>
    <mergeCell ref="AK4:AN4"/>
    <mergeCell ref="AO4:AR4"/>
    <mergeCell ref="AT4:AT5"/>
    <mergeCell ref="AU4:AX4"/>
    <mergeCell ref="AY4:BB4"/>
    <mergeCell ref="B15:V15"/>
    <mergeCell ref="X15:AR15"/>
    <mergeCell ref="AT15:BN15"/>
    <mergeCell ref="K16:N16"/>
    <mergeCell ref="AY16:BB16"/>
    <mergeCell ref="BC16:BF16"/>
    <mergeCell ref="AO16:AR16"/>
    <mergeCell ref="AT16:AT17"/>
    <mergeCell ref="AU16:AX16"/>
    <mergeCell ref="BG16:BJ16"/>
    <mergeCell ref="BK16:BN16"/>
    <mergeCell ref="BC4:BF4"/>
    <mergeCell ref="BG4:BJ4"/>
    <mergeCell ref="B32:V32"/>
    <mergeCell ref="X32:AR32"/>
    <mergeCell ref="AT32:BN32"/>
    <mergeCell ref="AC16:AF16"/>
    <mergeCell ref="AG16:AJ16"/>
    <mergeCell ref="AK16:AN16"/>
    <mergeCell ref="O16:R16"/>
    <mergeCell ref="S16:V16"/>
    <mergeCell ref="Y16:AB16"/>
    <mergeCell ref="B16:B17"/>
    <mergeCell ref="C16:F16"/>
    <mergeCell ref="G16:J16"/>
    <mergeCell ref="B33:B34"/>
    <mergeCell ref="C33:F33"/>
    <mergeCell ref="G33:J33"/>
    <mergeCell ref="K33:N33"/>
    <mergeCell ref="O33:R33"/>
    <mergeCell ref="S33:V33"/>
    <mergeCell ref="X33:X34"/>
    <mergeCell ref="Y33:AB33"/>
    <mergeCell ref="AC33:AF33"/>
    <mergeCell ref="AG33:AJ33"/>
    <mergeCell ref="AK33:AN33"/>
    <mergeCell ref="BK33:BN33"/>
    <mergeCell ref="AO33:AR33"/>
    <mergeCell ref="AT33:AT34"/>
    <mergeCell ref="AU33:AX33"/>
    <mergeCell ref="AY33:BB33"/>
    <mergeCell ref="BC33:BF33"/>
    <mergeCell ref="BG33:BJ33"/>
  </mergeCells>
  <hyperlinks>
    <hyperlink ref="A1" location="'Resumen Anexo'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8"/>
  <sheetViews>
    <sheetView zoomScale="58" zoomScaleNormal="58" zoomScalePageLayoutView="0" workbookViewId="0" topLeftCell="X13">
      <selection activeCell="X30" sqref="X30"/>
    </sheetView>
  </sheetViews>
  <sheetFormatPr defaultColWidth="11.421875" defaultRowHeight="15"/>
  <cols>
    <col min="1" max="1" width="11.421875" style="16" customWidth="1"/>
    <col min="2" max="2" width="76.8515625" style="16" customWidth="1"/>
    <col min="3" max="3" width="11.00390625" style="16" bestFit="1" customWidth="1"/>
    <col min="4" max="5" width="11.421875" style="16" bestFit="1" customWidth="1"/>
    <col min="6" max="6" width="13.140625" style="16" bestFit="1" customWidth="1"/>
    <col min="7" max="7" width="11.421875" style="16" bestFit="1" customWidth="1"/>
    <col min="8" max="9" width="13.00390625" style="16" bestFit="1" customWidth="1"/>
    <col min="10" max="10" width="12.00390625" style="16" bestFit="1" customWidth="1"/>
    <col min="11" max="12" width="13.140625" style="16" bestFit="1" customWidth="1"/>
    <col min="13" max="13" width="12.7109375" style="16" bestFit="1" customWidth="1"/>
    <col min="14" max="14" width="12.421875" style="16" bestFit="1" customWidth="1"/>
    <col min="15" max="15" width="13.00390625" style="16" bestFit="1" customWidth="1"/>
    <col min="16" max="16" width="12.00390625" style="16" bestFit="1" customWidth="1"/>
    <col min="17" max="17" width="12.140625" style="16" bestFit="1" customWidth="1"/>
    <col min="18" max="19" width="13.00390625" style="16" bestFit="1" customWidth="1"/>
    <col min="20" max="20" width="12.421875" style="16" bestFit="1" customWidth="1"/>
    <col min="21" max="21" width="13.421875" style="16" bestFit="1" customWidth="1"/>
    <col min="22" max="22" width="12.7109375" style="16" bestFit="1" customWidth="1"/>
    <col min="23" max="23" width="11.421875" style="16" customWidth="1"/>
    <col min="24" max="24" width="50.57421875" style="16" customWidth="1"/>
    <col min="25" max="25" width="10.00390625" style="16" bestFit="1" customWidth="1"/>
    <col min="26" max="26" width="10.28125" style="16" bestFit="1" customWidth="1"/>
    <col min="27" max="27" width="10.00390625" style="16" bestFit="1" customWidth="1"/>
    <col min="28" max="28" width="11.28125" style="16" bestFit="1" customWidth="1"/>
    <col min="29" max="29" width="10.00390625" style="16" bestFit="1" customWidth="1"/>
    <col min="30" max="30" width="10.28125" style="16" bestFit="1" customWidth="1"/>
    <col min="31" max="32" width="11.00390625" style="16" bestFit="1" customWidth="1"/>
    <col min="33" max="33" width="10.28125" style="16" bestFit="1" customWidth="1"/>
    <col min="34" max="35" width="11.28125" style="16" bestFit="1" customWidth="1"/>
    <col min="36" max="36" width="10.421875" style="16" bestFit="1" customWidth="1"/>
    <col min="37" max="37" width="10.7109375" style="16" bestFit="1" customWidth="1"/>
    <col min="38" max="39" width="10.421875" style="16" bestFit="1" customWidth="1"/>
    <col min="40" max="41" width="11.00390625" style="16" bestFit="1" customWidth="1"/>
    <col min="42" max="42" width="10.421875" style="16" bestFit="1" customWidth="1"/>
    <col min="43" max="43" width="11.28125" style="16" bestFit="1" customWidth="1"/>
    <col min="44" max="44" width="11.00390625" style="16" bestFit="1" customWidth="1"/>
    <col min="45" max="45" width="11.421875" style="16" customWidth="1"/>
    <col min="46" max="46" width="50.57421875" style="16" bestFit="1" customWidth="1"/>
    <col min="47" max="47" width="13.00390625" style="16" bestFit="1" customWidth="1"/>
    <col min="48" max="48" width="13.421875" style="16" bestFit="1" customWidth="1"/>
    <col min="49" max="49" width="12.7109375" style="16" bestFit="1" customWidth="1"/>
    <col min="50" max="50" width="12.140625" style="16" customWidth="1"/>
    <col min="51" max="51" width="13.00390625" style="16" bestFit="1" customWidth="1"/>
    <col min="52" max="52" width="12.140625" style="16" customWidth="1"/>
    <col min="53" max="53" width="12.7109375" style="16" bestFit="1" customWidth="1"/>
    <col min="54" max="54" width="12.421875" style="16" bestFit="1" customWidth="1"/>
    <col min="55" max="55" width="12.7109375" style="16" bestFit="1" customWidth="1"/>
    <col min="56" max="56" width="12.421875" style="16" bestFit="1" customWidth="1"/>
    <col min="57" max="57" width="13.140625" style="16" bestFit="1" customWidth="1"/>
    <col min="58" max="58" width="13.421875" style="16" bestFit="1" customWidth="1"/>
    <col min="59" max="60" width="12.140625" style="16" bestFit="1" customWidth="1"/>
    <col min="61" max="63" width="13.00390625" style="16" bestFit="1" customWidth="1"/>
    <col min="64" max="64" width="13.140625" style="16" bestFit="1" customWidth="1"/>
    <col min="65" max="65" width="12.00390625" style="16" bestFit="1" customWidth="1"/>
    <col min="66" max="66" width="12.140625" style="16" bestFit="1" customWidth="1"/>
    <col min="67" max="16384" width="11.421875" style="16" customWidth="1"/>
  </cols>
  <sheetData>
    <row r="1" spans="1:22" ht="23.25" thickBot="1">
      <c r="A1" s="17" t="s">
        <v>87</v>
      </c>
      <c r="B1" s="283" t="s">
        <v>273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5"/>
    </row>
    <row r="2" ht="15" thickBot="1"/>
    <row r="3" spans="2:66" ht="15" thickBot="1">
      <c r="B3" s="286" t="s">
        <v>76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9"/>
      <c r="X3" s="286" t="s">
        <v>77</v>
      </c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9"/>
      <c r="AT3" s="262" t="s">
        <v>21</v>
      </c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4"/>
    </row>
    <row r="4" spans="2:66" ht="15" thickBot="1">
      <c r="B4" s="274" t="s">
        <v>73</v>
      </c>
      <c r="C4" s="262">
        <v>2014</v>
      </c>
      <c r="D4" s="263"/>
      <c r="E4" s="263"/>
      <c r="F4" s="264"/>
      <c r="G4" s="262">
        <v>2015</v>
      </c>
      <c r="H4" s="263"/>
      <c r="I4" s="263"/>
      <c r="J4" s="264"/>
      <c r="K4" s="262">
        <v>2016</v>
      </c>
      <c r="L4" s="263"/>
      <c r="M4" s="263"/>
      <c r="N4" s="264"/>
      <c r="O4" s="262">
        <v>2017</v>
      </c>
      <c r="P4" s="263"/>
      <c r="Q4" s="263"/>
      <c r="R4" s="264"/>
      <c r="S4" s="262">
        <v>2018</v>
      </c>
      <c r="T4" s="263"/>
      <c r="U4" s="263"/>
      <c r="V4" s="264"/>
      <c r="X4" s="274" t="s">
        <v>73</v>
      </c>
      <c r="Y4" s="262">
        <v>2014</v>
      </c>
      <c r="Z4" s="263"/>
      <c r="AA4" s="263"/>
      <c r="AB4" s="264"/>
      <c r="AC4" s="262">
        <v>2015</v>
      </c>
      <c r="AD4" s="263"/>
      <c r="AE4" s="263"/>
      <c r="AF4" s="263"/>
      <c r="AG4" s="280">
        <v>2016</v>
      </c>
      <c r="AH4" s="281"/>
      <c r="AI4" s="281"/>
      <c r="AJ4" s="282"/>
      <c r="AK4" s="263">
        <v>2017</v>
      </c>
      <c r="AL4" s="263"/>
      <c r="AM4" s="263"/>
      <c r="AN4" s="264"/>
      <c r="AO4" s="262">
        <v>2018</v>
      </c>
      <c r="AP4" s="263"/>
      <c r="AQ4" s="263"/>
      <c r="AR4" s="264"/>
      <c r="AT4" s="274" t="s">
        <v>73</v>
      </c>
      <c r="AU4" s="262">
        <v>2014</v>
      </c>
      <c r="AV4" s="263"/>
      <c r="AW4" s="263"/>
      <c r="AX4" s="264"/>
      <c r="AY4" s="262">
        <v>2015</v>
      </c>
      <c r="AZ4" s="263"/>
      <c r="BA4" s="263"/>
      <c r="BB4" s="264"/>
      <c r="BC4" s="262">
        <v>2016</v>
      </c>
      <c r="BD4" s="263"/>
      <c r="BE4" s="263"/>
      <c r="BF4" s="264"/>
      <c r="BG4" s="262">
        <v>2017</v>
      </c>
      <c r="BH4" s="263"/>
      <c r="BI4" s="263"/>
      <c r="BJ4" s="264"/>
      <c r="BK4" s="262">
        <v>2018</v>
      </c>
      <c r="BL4" s="263"/>
      <c r="BM4" s="278"/>
      <c r="BN4" s="279"/>
    </row>
    <row r="5" spans="2:66" ht="15" thickBot="1">
      <c r="B5" s="275"/>
      <c r="C5" s="37" t="s">
        <v>96</v>
      </c>
      <c r="D5" s="38" t="s">
        <v>97</v>
      </c>
      <c r="E5" s="38" t="s">
        <v>114</v>
      </c>
      <c r="F5" s="39" t="s">
        <v>113</v>
      </c>
      <c r="G5" s="37" t="s">
        <v>96</v>
      </c>
      <c r="H5" s="38" t="s">
        <v>97</v>
      </c>
      <c r="I5" s="38" t="s">
        <v>114</v>
      </c>
      <c r="J5" s="40" t="s">
        <v>113</v>
      </c>
      <c r="K5" s="41" t="s">
        <v>96</v>
      </c>
      <c r="L5" s="42" t="s">
        <v>97</v>
      </c>
      <c r="M5" s="42" t="s">
        <v>114</v>
      </c>
      <c r="N5" s="40" t="s">
        <v>113</v>
      </c>
      <c r="O5" s="41" t="s">
        <v>96</v>
      </c>
      <c r="P5" s="42" t="s">
        <v>97</v>
      </c>
      <c r="Q5" s="42" t="s">
        <v>114</v>
      </c>
      <c r="R5" s="40" t="s">
        <v>113</v>
      </c>
      <c r="S5" s="41" t="s">
        <v>96</v>
      </c>
      <c r="T5" s="42" t="s">
        <v>97</v>
      </c>
      <c r="U5" s="43" t="s">
        <v>114</v>
      </c>
      <c r="V5" s="44" t="s">
        <v>113</v>
      </c>
      <c r="X5" s="275"/>
      <c r="Y5" s="37" t="s">
        <v>96</v>
      </c>
      <c r="Z5" s="38" t="s">
        <v>97</v>
      </c>
      <c r="AA5" s="38" t="s">
        <v>114</v>
      </c>
      <c r="AB5" s="39" t="s">
        <v>113</v>
      </c>
      <c r="AC5" s="37" t="s">
        <v>96</v>
      </c>
      <c r="AD5" s="38" t="s">
        <v>97</v>
      </c>
      <c r="AE5" s="38" t="s">
        <v>114</v>
      </c>
      <c r="AF5" s="58" t="s">
        <v>113</v>
      </c>
      <c r="AG5" s="61" t="s">
        <v>96</v>
      </c>
      <c r="AH5" s="42" t="s">
        <v>97</v>
      </c>
      <c r="AI5" s="42" t="s">
        <v>114</v>
      </c>
      <c r="AJ5" s="62" t="s">
        <v>113</v>
      </c>
      <c r="AK5" s="42" t="s">
        <v>96</v>
      </c>
      <c r="AL5" s="42" t="s">
        <v>97</v>
      </c>
      <c r="AM5" s="43" t="s">
        <v>114</v>
      </c>
      <c r="AN5" s="44" t="s">
        <v>113</v>
      </c>
      <c r="AO5" s="42" t="s">
        <v>96</v>
      </c>
      <c r="AP5" s="42" t="s">
        <v>97</v>
      </c>
      <c r="AQ5" s="43" t="s">
        <v>114</v>
      </c>
      <c r="AR5" s="44" t="s">
        <v>113</v>
      </c>
      <c r="AS5" s="45"/>
      <c r="AT5" s="275" t="s">
        <v>73</v>
      </c>
      <c r="AU5" s="37" t="s">
        <v>96</v>
      </c>
      <c r="AV5" s="38" t="s">
        <v>97</v>
      </c>
      <c r="AW5" s="38" t="s">
        <v>114</v>
      </c>
      <c r="AX5" s="39" t="s">
        <v>113</v>
      </c>
      <c r="AY5" s="37" t="s">
        <v>96</v>
      </c>
      <c r="AZ5" s="38" t="s">
        <v>97</v>
      </c>
      <c r="BA5" s="38" t="s">
        <v>114</v>
      </c>
      <c r="BB5" s="40" t="s">
        <v>113</v>
      </c>
      <c r="BC5" s="41" t="s">
        <v>96</v>
      </c>
      <c r="BD5" s="42" t="s">
        <v>97</v>
      </c>
      <c r="BE5" s="42" t="s">
        <v>114</v>
      </c>
      <c r="BF5" s="40" t="s">
        <v>113</v>
      </c>
      <c r="BG5" s="41" t="s">
        <v>96</v>
      </c>
      <c r="BH5" s="42" t="s">
        <v>97</v>
      </c>
      <c r="BI5" s="43" t="s">
        <v>114</v>
      </c>
      <c r="BJ5" s="44" t="s">
        <v>113</v>
      </c>
      <c r="BK5" s="41" t="s">
        <v>96</v>
      </c>
      <c r="BL5" s="41" t="s">
        <v>97</v>
      </c>
      <c r="BM5" s="41" t="s">
        <v>114</v>
      </c>
      <c r="BN5" s="41" t="s">
        <v>113</v>
      </c>
    </row>
    <row r="6" spans="2:66" ht="15" thickBot="1">
      <c r="B6" s="46" t="s">
        <v>266</v>
      </c>
      <c r="C6" s="47">
        <v>793573</v>
      </c>
      <c r="D6" s="48">
        <v>733187.3333333334</v>
      </c>
      <c r="E6" s="48">
        <v>771609.6666666666</v>
      </c>
      <c r="F6" s="49">
        <v>806498</v>
      </c>
      <c r="G6" s="47">
        <v>791756</v>
      </c>
      <c r="H6" s="48">
        <v>759263.6666666666</v>
      </c>
      <c r="I6" s="48">
        <v>806829</v>
      </c>
      <c r="J6" s="49">
        <v>840279.6666666666</v>
      </c>
      <c r="K6" s="47">
        <v>845394</v>
      </c>
      <c r="L6" s="48">
        <v>817254.3333333334</v>
      </c>
      <c r="M6" s="48">
        <v>859369.6666666666</v>
      </c>
      <c r="N6" s="49">
        <v>912509.6666666666</v>
      </c>
      <c r="O6" s="47">
        <v>914905.6666666666</v>
      </c>
      <c r="P6" s="48">
        <v>877566.3333333334</v>
      </c>
      <c r="Q6" s="48">
        <v>950957.6666666666</v>
      </c>
      <c r="R6" s="49">
        <v>1007404.6666666666</v>
      </c>
      <c r="S6" s="47">
        <v>994576.3333333334</v>
      </c>
      <c r="T6" s="47">
        <v>921895.6666666666</v>
      </c>
      <c r="U6" s="47">
        <v>965720</v>
      </c>
      <c r="V6" s="47">
        <v>1055273.3333333333</v>
      </c>
      <c r="W6" s="96"/>
      <c r="X6" s="46" t="s">
        <v>266</v>
      </c>
      <c r="Y6" s="47">
        <v>33732.333333333336</v>
      </c>
      <c r="Z6" s="48">
        <v>29754.666666666668</v>
      </c>
      <c r="AA6" s="48">
        <v>30033.333333333332</v>
      </c>
      <c r="AB6" s="49">
        <v>33589.666666666664</v>
      </c>
      <c r="AC6" s="47">
        <v>29528.333333333332</v>
      </c>
      <c r="AD6" s="48">
        <v>27895</v>
      </c>
      <c r="AE6" s="48">
        <v>28487.666666666668</v>
      </c>
      <c r="AF6" s="59">
        <v>32464.333333333332</v>
      </c>
      <c r="AG6" s="63">
        <v>30101</v>
      </c>
      <c r="AH6" s="48">
        <v>28494</v>
      </c>
      <c r="AI6" s="48">
        <v>33045</v>
      </c>
      <c r="AJ6" s="64">
        <v>36634.333333333336</v>
      </c>
      <c r="AK6" s="48">
        <v>34783</v>
      </c>
      <c r="AL6" s="48">
        <v>34778.333333333336</v>
      </c>
      <c r="AM6" s="48">
        <v>39422.666666666664</v>
      </c>
      <c r="AN6" s="49">
        <v>44821.333333333336</v>
      </c>
      <c r="AO6" s="48">
        <v>43118</v>
      </c>
      <c r="AP6" s="48">
        <v>42983.333333333336</v>
      </c>
      <c r="AQ6" s="48">
        <v>41495.333333333336</v>
      </c>
      <c r="AR6" s="48">
        <v>42249</v>
      </c>
      <c r="AS6" s="96"/>
      <c r="AT6" s="46" t="s">
        <v>266</v>
      </c>
      <c r="AU6" s="47">
        <v>827305.3333333334</v>
      </c>
      <c r="AV6" s="48">
        <v>762942</v>
      </c>
      <c r="AW6" s="48">
        <v>801643</v>
      </c>
      <c r="AX6" s="49">
        <v>840087.6666666666</v>
      </c>
      <c r="AY6" s="47">
        <v>821284.3333333334</v>
      </c>
      <c r="AZ6" s="48">
        <v>787158.6666666666</v>
      </c>
      <c r="BA6" s="48">
        <v>835316.6666666666</v>
      </c>
      <c r="BB6" s="49">
        <v>872744</v>
      </c>
      <c r="BC6" s="47">
        <v>875495</v>
      </c>
      <c r="BD6" s="48">
        <v>845748.3333333334</v>
      </c>
      <c r="BE6" s="48">
        <v>892414.6666666666</v>
      </c>
      <c r="BF6" s="49">
        <v>949144</v>
      </c>
      <c r="BG6" s="47">
        <v>949688.6666666666</v>
      </c>
      <c r="BH6" s="48">
        <v>912344.6666666667</v>
      </c>
      <c r="BI6" s="48">
        <v>990380.3333333333</v>
      </c>
      <c r="BJ6" s="49">
        <v>1052226</v>
      </c>
      <c r="BK6" s="47">
        <v>1037694.3333333334</v>
      </c>
      <c r="BL6" s="48">
        <v>964879</v>
      </c>
      <c r="BM6" s="48">
        <v>1007215.3333333334</v>
      </c>
      <c r="BN6" s="49">
        <v>1097522.3333333333</v>
      </c>
    </row>
    <row r="7" spans="2:66" ht="15" thickBot="1">
      <c r="B7" s="50" t="s">
        <v>32</v>
      </c>
      <c r="C7" s="51">
        <v>784515.1060606061</v>
      </c>
      <c r="D7" s="52">
        <v>903883.5303030303</v>
      </c>
      <c r="E7" s="52">
        <v>911180.3787878788</v>
      </c>
      <c r="F7" s="53">
        <v>986229.6363636364</v>
      </c>
      <c r="G7" s="51">
        <v>857168.1515151515</v>
      </c>
      <c r="H7" s="52">
        <v>938674.0303030303</v>
      </c>
      <c r="I7" s="52">
        <v>943937.4696969697</v>
      </c>
      <c r="J7" s="53">
        <v>1017040.5454545454</v>
      </c>
      <c r="K7" s="51">
        <v>889671.8636363636</v>
      </c>
      <c r="L7" s="52">
        <v>964267.8333333334</v>
      </c>
      <c r="M7" s="52">
        <v>994263.0757575758</v>
      </c>
      <c r="N7" s="53">
        <v>1039858.1666666666</v>
      </c>
      <c r="O7" s="51">
        <v>868531.4358974359</v>
      </c>
      <c r="P7" s="254">
        <v>1016457.3055555555</v>
      </c>
      <c r="Q7" s="254">
        <v>1034416.8194444445</v>
      </c>
      <c r="R7" s="255">
        <v>878409.9777777778</v>
      </c>
      <c r="S7" s="256">
        <v>846365.5833333334</v>
      </c>
      <c r="T7" s="256">
        <v>920239.5357142857</v>
      </c>
      <c r="U7" s="256">
        <v>901652.8333333334</v>
      </c>
      <c r="V7" s="51">
        <v>983289.2142857143</v>
      </c>
      <c r="W7" s="96"/>
      <c r="X7" s="50" t="s">
        <v>32</v>
      </c>
      <c r="Y7" s="51">
        <v>38218.19696969697</v>
      </c>
      <c r="Z7" s="52">
        <v>42792.333333333336</v>
      </c>
      <c r="AA7" s="52">
        <v>42401.57575757576</v>
      </c>
      <c r="AB7" s="53">
        <v>46095.59090909091</v>
      </c>
      <c r="AC7" s="51">
        <v>40805.43939393939</v>
      </c>
      <c r="AD7" s="52">
        <v>42253.72727272727</v>
      </c>
      <c r="AE7" s="52">
        <v>43264.454545454544</v>
      </c>
      <c r="AF7" s="60">
        <v>46048.469696969696</v>
      </c>
      <c r="AG7" s="65">
        <v>42153.43939393939</v>
      </c>
      <c r="AH7" s="52">
        <v>42986.166666666664</v>
      </c>
      <c r="AI7" s="52">
        <v>45340.318181818184</v>
      </c>
      <c r="AJ7" s="66">
        <v>45716.181818181816</v>
      </c>
      <c r="AK7" s="52">
        <v>40833.307692307695</v>
      </c>
      <c r="AL7" s="52">
        <v>45578.833333333336</v>
      </c>
      <c r="AM7" s="52">
        <v>47607.180555555555</v>
      </c>
      <c r="AN7" s="53">
        <v>40228.9</v>
      </c>
      <c r="AO7" s="52">
        <v>40746.46428571428</v>
      </c>
      <c r="AP7" s="52">
        <v>43010.130952380954</v>
      </c>
      <c r="AQ7" s="52">
        <v>40853.71428571428</v>
      </c>
      <c r="AR7" s="52">
        <v>44201.142857142855</v>
      </c>
      <c r="AS7" s="96"/>
      <c r="AT7" s="50" t="s">
        <v>32</v>
      </c>
      <c r="AU7" s="51">
        <v>822733.3030303031</v>
      </c>
      <c r="AV7" s="52">
        <v>946675.8636363636</v>
      </c>
      <c r="AW7" s="52">
        <v>953581.9545454546</v>
      </c>
      <c r="AX7" s="53">
        <v>1032325.2272727273</v>
      </c>
      <c r="AY7" s="51">
        <v>897973.5909090908</v>
      </c>
      <c r="AZ7" s="52">
        <v>980927.7575757576</v>
      </c>
      <c r="BA7" s="52">
        <v>987201.9242424243</v>
      </c>
      <c r="BB7" s="53">
        <v>1063089.0151515151</v>
      </c>
      <c r="BC7" s="51">
        <v>931825.303030303</v>
      </c>
      <c r="BD7" s="52">
        <v>1007254</v>
      </c>
      <c r="BE7" s="52">
        <v>1039603.393939394</v>
      </c>
      <c r="BF7" s="53">
        <v>1085574.3484848484</v>
      </c>
      <c r="BG7" s="51">
        <v>909364.7435897436</v>
      </c>
      <c r="BH7" s="52">
        <v>1062036.1388888888</v>
      </c>
      <c r="BI7" s="52">
        <v>1082024</v>
      </c>
      <c r="BJ7" s="53">
        <v>918638.8777777778</v>
      </c>
      <c r="BK7" s="51">
        <v>887112.0476190477</v>
      </c>
      <c r="BL7" s="52">
        <v>963249.6666666666</v>
      </c>
      <c r="BM7" s="52">
        <v>942506.5476190477</v>
      </c>
      <c r="BN7" s="53">
        <v>1027490.3571428572</v>
      </c>
    </row>
    <row r="8" spans="2:66" ht="15" thickBot="1">
      <c r="B8" s="46" t="s">
        <v>33</v>
      </c>
      <c r="C8" s="47">
        <v>616072.5</v>
      </c>
      <c r="D8" s="48">
        <v>671319.1666666666</v>
      </c>
      <c r="E8" s="48">
        <v>665518</v>
      </c>
      <c r="F8" s="49">
        <v>710147.5</v>
      </c>
      <c r="G8" s="47">
        <v>640617.5</v>
      </c>
      <c r="H8" s="48">
        <v>697087</v>
      </c>
      <c r="I8" s="48">
        <v>703212.8333333334</v>
      </c>
      <c r="J8" s="49">
        <v>740775</v>
      </c>
      <c r="K8" s="47">
        <v>662380.6666666666</v>
      </c>
      <c r="L8" s="48">
        <v>709567.8333333334</v>
      </c>
      <c r="M8" s="48">
        <v>723884.6666666666</v>
      </c>
      <c r="N8" s="49">
        <v>752616.6666666666</v>
      </c>
      <c r="O8" s="47">
        <v>714499.8333333334</v>
      </c>
      <c r="P8" s="48">
        <v>797194</v>
      </c>
      <c r="Q8" s="48">
        <v>826128.8333333334</v>
      </c>
      <c r="R8" s="49">
        <v>875156.6666666666</v>
      </c>
      <c r="S8" s="47">
        <v>771222</v>
      </c>
      <c r="T8" s="47">
        <v>887906.6666666666</v>
      </c>
      <c r="U8" s="47">
        <v>858760.3333333334</v>
      </c>
      <c r="V8" s="47">
        <v>918237</v>
      </c>
      <c r="W8" s="96"/>
      <c r="X8" s="46" t="s">
        <v>33</v>
      </c>
      <c r="Y8" s="47">
        <v>39853.166666666664</v>
      </c>
      <c r="Z8" s="48">
        <v>40933.833333333336</v>
      </c>
      <c r="AA8" s="48">
        <v>43097.166666666664</v>
      </c>
      <c r="AB8" s="49">
        <v>45238.166666666664</v>
      </c>
      <c r="AC8" s="47">
        <v>40448.833333333336</v>
      </c>
      <c r="AD8" s="48">
        <v>40234.666666666664</v>
      </c>
      <c r="AE8" s="48">
        <v>41659.833333333336</v>
      </c>
      <c r="AF8" s="59">
        <v>42214.666666666664</v>
      </c>
      <c r="AG8" s="63">
        <v>38694.166666666664</v>
      </c>
      <c r="AH8" s="48">
        <v>38733.833333333336</v>
      </c>
      <c r="AI8" s="48">
        <v>40648.333333333336</v>
      </c>
      <c r="AJ8" s="64">
        <v>38465.666666666664</v>
      </c>
      <c r="AK8" s="48">
        <v>37077.333333333336</v>
      </c>
      <c r="AL8" s="48">
        <v>39081.5</v>
      </c>
      <c r="AM8" s="48">
        <v>41228.333333333336</v>
      </c>
      <c r="AN8" s="49">
        <v>41261.333333333336</v>
      </c>
      <c r="AO8" s="48">
        <v>36498.666666666664</v>
      </c>
      <c r="AP8" s="48">
        <v>40422.666666666664</v>
      </c>
      <c r="AQ8" s="48">
        <v>38465.833333333336</v>
      </c>
      <c r="AR8" s="48">
        <v>42536.666666666664</v>
      </c>
      <c r="AS8" s="96"/>
      <c r="AT8" s="46" t="s">
        <v>33</v>
      </c>
      <c r="AU8" s="47">
        <v>655925.6666666666</v>
      </c>
      <c r="AV8" s="48">
        <v>712253</v>
      </c>
      <c r="AW8" s="48">
        <v>708615.1666666666</v>
      </c>
      <c r="AX8" s="49">
        <v>755385.6666666666</v>
      </c>
      <c r="AY8" s="47">
        <v>681066.3333333334</v>
      </c>
      <c r="AZ8" s="48">
        <v>737321.6666666666</v>
      </c>
      <c r="BA8" s="48">
        <v>744872.6666666667</v>
      </c>
      <c r="BB8" s="49">
        <v>782989.6666666666</v>
      </c>
      <c r="BC8" s="47">
        <v>701074.8333333333</v>
      </c>
      <c r="BD8" s="48">
        <v>748301.6666666667</v>
      </c>
      <c r="BE8" s="48">
        <v>764533</v>
      </c>
      <c r="BF8" s="49">
        <v>791082.3333333333</v>
      </c>
      <c r="BG8" s="47">
        <v>751577.1666666667</v>
      </c>
      <c r="BH8" s="48">
        <v>836275.5</v>
      </c>
      <c r="BI8" s="48">
        <v>867357.1666666667</v>
      </c>
      <c r="BJ8" s="49">
        <v>916418</v>
      </c>
      <c r="BK8" s="47">
        <v>807720.6666666666</v>
      </c>
      <c r="BL8" s="48">
        <v>928329.3333333333</v>
      </c>
      <c r="BM8" s="48">
        <v>897226.1666666667</v>
      </c>
      <c r="BN8" s="49">
        <v>960773.6666666666</v>
      </c>
    </row>
    <row r="9" spans="2:66" ht="15" thickBot="1">
      <c r="B9" s="50" t="s">
        <v>34</v>
      </c>
      <c r="C9" s="51">
        <v>1038277.7777777778</v>
      </c>
      <c r="D9" s="52">
        <v>1032067.9411764706</v>
      </c>
      <c r="E9" s="52">
        <v>1098559.2549019607</v>
      </c>
      <c r="F9" s="53">
        <v>1188475.0980392157</v>
      </c>
      <c r="G9" s="51">
        <v>1100080.4705882352</v>
      </c>
      <c r="H9" s="52">
        <v>1152913.5294117648</v>
      </c>
      <c r="I9" s="52">
        <v>1173728.3921568627</v>
      </c>
      <c r="J9" s="53">
        <v>1268882.6470588236</v>
      </c>
      <c r="K9" s="51">
        <v>1165120.4117647058</v>
      </c>
      <c r="L9" s="52">
        <v>1215788.5098039217</v>
      </c>
      <c r="M9" s="52">
        <v>1243766.8235294118</v>
      </c>
      <c r="N9" s="53">
        <v>1299967.1176470588</v>
      </c>
      <c r="O9" s="51">
        <v>1207542.2549019607</v>
      </c>
      <c r="P9" s="52">
        <v>1240246.156862745</v>
      </c>
      <c r="Q9" s="52">
        <v>1287201.1176470588</v>
      </c>
      <c r="R9" s="53">
        <v>1358699.5882352942</v>
      </c>
      <c r="S9" s="51">
        <v>1242345.431372549</v>
      </c>
      <c r="T9" s="51">
        <v>1282367.1960784313</v>
      </c>
      <c r="U9" s="51">
        <v>1258269.294117647</v>
      </c>
      <c r="V9" s="51">
        <v>1348920.568627451</v>
      </c>
      <c r="W9" s="96"/>
      <c r="X9" s="50" t="s">
        <v>34</v>
      </c>
      <c r="Y9" s="51">
        <v>160043.17777777778</v>
      </c>
      <c r="Z9" s="52">
        <v>157857.80392156861</v>
      </c>
      <c r="AA9" s="52">
        <v>167544.49019607843</v>
      </c>
      <c r="AB9" s="53">
        <v>184095.76470588235</v>
      </c>
      <c r="AC9" s="51">
        <v>171556.8431372549</v>
      </c>
      <c r="AD9" s="52">
        <v>170000.96078431373</v>
      </c>
      <c r="AE9" s="52">
        <v>173021.58823529413</v>
      </c>
      <c r="AF9" s="60">
        <v>183431.74509803922</v>
      </c>
      <c r="AG9" s="65">
        <v>174257.92156862744</v>
      </c>
      <c r="AH9" s="52">
        <v>174177.58823529413</v>
      </c>
      <c r="AI9" s="52">
        <v>178067.5294117647</v>
      </c>
      <c r="AJ9" s="66">
        <v>183933.27450980392</v>
      </c>
      <c r="AK9" s="52">
        <v>176484.66666666666</v>
      </c>
      <c r="AL9" s="52">
        <v>174676.60784313726</v>
      </c>
      <c r="AM9" s="52">
        <v>181643.64705882352</v>
      </c>
      <c r="AN9" s="53">
        <v>191302.74509803922</v>
      </c>
      <c r="AO9" s="52">
        <v>182668.41176470587</v>
      </c>
      <c r="AP9" s="52">
        <v>185024.92156862744</v>
      </c>
      <c r="AQ9" s="52">
        <v>176270.27450980392</v>
      </c>
      <c r="AR9" s="52">
        <v>194043.70588235295</v>
      </c>
      <c r="AS9" s="96"/>
      <c r="AT9" s="50" t="s">
        <v>34</v>
      </c>
      <c r="AU9" s="51">
        <v>1198320.9555555554</v>
      </c>
      <c r="AV9" s="52">
        <v>1189925.7450980393</v>
      </c>
      <c r="AW9" s="52">
        <v>1266103.745098039</v>
      </c>
      <c r="AX9" s="53">
        <v>1372570.862745098</v>
      </c>
      <c r="AY9" s="51">
        <v>1271637.3137254901</v>
      </c>
      <c r="AZ9" s="52">
        <v>1322914.4901960786</v>
      </c>
      <c r="BA9" s="52">
        <v>1346749.9803921569</v>
      </c>
      <c r="BB9" s="53">
        <v>1452314.392156863</v>
      </c>
      <c r="BC9" s="51">
        <v>1339378.3333333333</v>
      </c>
      <c r="BD9" s="52">
        <v>1389966.098039216</v>
      </c>
      <c r="BE9" s="52">
        <v>1421834.3529411764</v>
      </c>
      <c r="BF9" s="53">
        <v>1483900.3921568627</v>
      </c>
      <c r="BG9" s="51">
        <v>1384026.9215686275</v>
      </c>
      <c r="BH9" s="52">
        <v>1414922.7647058824</v>
      </c>
      <c r="BI9" s="52">
        <v>1468844.7647058824</v>
      </c>
      <c r="BJ9" s="53">
        <v>1550002.3333333335</v>
      </c>
      <c r="BK9" s="51">
        <v>1425013.8431372547</v>
      </c>
      <c r="BL9" s="52">
        <v>1467392.1176470588</v>
      </c>
      <c r="BM9" s="52">
        <v>1434539.5686274508</v>
      </c>
      <c r="BN9" s="53">
        <v>1542964.274509804</v>
      </c>
    </row>
    <row r="10" spans="2:66" ht="15" thickBot="1">
      <c r="B10" s="46" t="s">
        <v>35</v>
      </c>
      <c r="C10" s="47">
        <v>1277929.7333333334</v>
      </c>
      <c r="D10" s="48">
        <v>1337834.5777777778</v>
      </c>
      <c r="E10" s="48">
        <v>1369881.4</v>
      </c>
      <c r="F10" s="49">
        <v>1483726.088888889</v>
      </c>
      <c r="G10" s="47">
        <v>1348643</v>
      </c>
      <c r="H10" s="48">
        <v>1471113.8666666667</v>
      </c>
      <c r="I10" s="48">
        <v>1509021.2666666666</v>
      </c>
      <c r="J10" s="49">
        <v>1617059.6666666667</v>
      </c>
      <c r="K10" s="47">
        <v>1458630.4</v>
      </c>
      <c r="L10" s="48">
        <v>1535306.4666666666</v>
      </c>
      <c r="M10" s="48">
        <v>1590774.6888888888</v>
      </c>
      <c r="N10" s="49">
        <v>1682218.4888888889</v>
      </c>
      <c r="O10" s="47">
        <v>1536285.288888889</v>
      </c>
      <c r="P10" s="48">
        <v>1584091.5777777778</v>
      </c>
      <c r="Q10" s="48">
        <v>1635489.1333333333</v>
      </c>
      <c r="R10" s="49">
        <v>1720269.5333333334</v>
      </c>
      <c r="S10" s="47">
        <v>1545340.9777777777</v>
      </c>
      <c r="T10" s="47">
        <v>1605938.0444444444</v>
      </c>
      <c r="U10" s="47">
        <v>1589107.888888889</v>
      </c>
      <c r="V10" s="47">
        <v>1706702.3111111112</v>
      </c>
      <c r="W10" s="96"/>
      <c r="X10" s="46" t="s">
        <v>35</v>
      </c>
      <c r="Y10" s="47">
        <v>102907.84444444445</v>
      </c>
      <c r="Z10" s="48">
        <v>104890.17777777778</v>
      </c>
      <c r="AA10" s="48">
        <v>106319.44444444444</v>
      </c>
      <c r="AB10" s="49">
        <v>116182.82222222222</v>
      </c>
      <c r="AC10" s="47">
        <v>107808.86666666667</v>
      </c>
      <c r="AD10" s="48">
        <v>126726.55555555556</v>
      </c>
      <c r="AE10" s="48">
        <v>128561.8</v>
      </c>
      <c r="AF10" s="59">
        <v>134522.95555555556</v>
      </c>
      <c r="AG10" s="63">
        <v>125516.15555555555</v>
      </c>
      <c r="AH10" s="48">
        <v>131445.55555555556</v>
      </c>
      <c r="AI10" s="48">
        <v>134753.53333333333</v>
      </c>
      <c r="AJ10" s="64">
        <v>138725.55555555556</v>
      </c>
      <c r="AK10" s="48">
        <v>132224.35555555555</v>
      </c>
      <c r="AL10" s="48">
        <v>131765.82222222222</v>
      </c>
      <c r="AM10" s="48">
        <v>135783.93333333332</v>
      </c>
      <c r="AN10" s="49">
        <v>142130.53333333333</v>
      </c>
      <c r="AO10" s="48">
        <v>134827.86666666667</v>
      </c>
      <c r="AP10" s="48">
        <v>139102.6222222222</v>
      </c>
      <c r="AQ10" s="48">
        <v>131375.15555555557</v>
      </c>
      <c r="AR10" s="48">
        <v>144272.17777777778</v>
      </c>
      <c r="AS10" s="96"/>
      <c r="AT10" s="46" t="s">
        <v>35</v>
      </c>
      <c r="AU10" s="47">
        <v>1380837.5777777778</v>
      </c>
      <c r="AV10" s="48">
        <v>1442724.7555555557</v>
      </c>
      <c r="AW10" s="48">
        <v>1476200.8444444444</v>
      </c>
      <c r="AX10" s="49">
        <v>1599908.9111111113</v>
      </c>
      <c r="AY10" s="47">
        <v>1456451.8666666667</v>
      </c>
      <c r="AZ10" s="48">
        <v>1597840.4222222222</v>
      </c>
      <c r="BA10" s="48">
        <v>1637583.0666666667</v>
      </c>
      <c r="BB10" s="49">
        <v>1751582.6222222224</v>
      </c>
      <c r="BC10" s="47">
        <v>1584146.5555555555</v>
      </c>
      <c r="BD10" s="48">
        <v>1666752.022222222</v>
      </c>
      <c r="BE10" s="48">
        <v>1725528.222222222</v>
      </c>
      <c r="BF10" s="49">
        <v>1820944.0444444444</v>
      </c>
      <c r="BG10" s="47">
        <v>1668509.6444444444</v>
      </c>
      <c r="BH10" s="48">
        <v>1715857.4</v>
      </c>
      <c r="BI10" s="48">
        <v>1771273.0666666667</v>
      </c>
      <c r="BJ10" s="49">
        <v>1862400.066666667</v>
      </c>
      <c r="BK10" s="47">
        <v>1680168.8444444444</v>
      </c>
      <c r="BL10" s="48">
        <v>1745040.6666666665</v>
      </c>
      <c r="BM10" s="48">
        <v>1720483.0444444446</v>
      </c>
      <c r="BN10" s="49">
        <v>1850974.488888889</v>
      </c>
    </row>
    <row r="11" spans="2:66" ht="15" thickBot="1">
      <c r="B11" s="50" t="s">
        <v>36</v>
      </c>
      <c r="C11" s="51">
        <v>1008489.9642857143</v>
      </c>
      <c r="D11" s="52">
        <v>1018431.9285714285</v>
      </c>
      <c r="E11" s="52">
        <v>1041834.2142857143</v>
      </c>
      <c r="F11" s="53">
        <v>1120944.8333333333</v>
      </c>
      <c r="G11" s="51">
        <v>1049914.7023809524</v>
      </c>
      <c r="H11" s="52">
        <v>1008632.7777777778</v>
      </c>
      <c r="I11" s="52">
        <v>1118555.5</v>
      </c>
      <c r="J11" s="53">
        <v>1210715.6444444444</v>
      </c>
      <c r="K11" s="51">
        <v>1121949.4193548388</v>
      </c>
      <c r="L11" s="52">
        <v>1174824.6666666667</v>
      </c>
      <c r="M11" s="52">
        <v>1206449.505376344</v>
      </c>
      <c r="N11" s="53">
        <v>1261141.7096774194</v>
      </c>
      <c r="O11" s="51">
        <v>1199724.5483870967</v>
      </c>
      <c r="P11" s="52">
        <v>1185608.752688172</v>
      </c>
      <c r="Q11" s="52">
        <v>1219693.5376344086</v>
      </c>
      <c r="R11" s="53">
        <v>1293853.494623656</v>
      </c>
      <c r="S11" s="51">
        <v>1220560.8924731184</v>
      </c>
      <c r="T11" s="51">
        <v>1255865.935483871</v>
      </c>
      <c r="U11" s="51">
        <v>1247903.817204301</v>
      </c>
      <c r="V11" s="51">
        <v>1340482.3333333333</v>
      </c>
      <c r="W11" s="96"/>
      <c r="X11" s="50" t="s">
        <v>36</v>
      </c>
      <c r="Y11" s="51">
        <v>186421.40476190476</v>
      </c>
      <c r="Z11" s="52">
        <v>182853.33333333334</v>
      </c>
      <c r="AA11" s="52">
        <v>180475.5357142857</v>
      </c>
      <c r="AB11" s="53">
        <v>194248.27380952382</v>
      </c>
      <c r="AC11" s="51">
        <v>190444.88095238095</v>
      </c>
      <c r="AD11" s="52">
        <v>174005.74444444446</v>
      </c>
      <c r="AE11" s="52">
        <v>187028.13333333333</v>
      </c>
      <c r="AF11" s="60">
        <v>196289.8</v>
      </c>
      <c r="AG11" s="65">
        <v>189155.13978494622</v>
      </c>
      <c r="AH11" s="52">
        <v>189700.9247311828</v>
      </c>
      <c r="AI11" s="52">
        <v>190009.1935483871</v>
      </c>
      <c r="AJ11" s="66">
        <v>193590.72043010753</v>
      </c>
      <c r="AK11" s="52">
        <v>193079.12903225806</v>
      </c>
      <c r="AL11" s="52">
        <v>182126.52688172043</v>
      </c>
      <c r="AM11" s="52">
        <v>185286.38709677418</v>
      </c>
      <c r="AN11" s="53">
        <v>196267.97849462365</v>
      </c>
      <c r="AO11" s="52">
        <v>195017.95698924732</v>
      </c>
      <c r="AP11" s="52">
        <v>196177.13978494622</v>
      </c>
      <c r="AQ11" s="52">
        <v>187206.82795698923</v>
      </c>
      <c r="AR11" s="52">
        <v>203965.5376344086</v>
      </c>
      <c r="AS11" s="96"/>
      <c r="AT11" s="50" t="s">
        <v>36</v>
      </c>
      <c r="AU11" s="51">
        <v>1194911.3690476192</v>
      </c>
      <c r="AV11" s="52">
        <v>1201285.261904762</v>
      </c>
      <c r="AW11" s="52">
        <v>1222309.75</v>
      </c>
      <c r="AX11" s="53">
        <v>1315193.107142857</v>
      </c>
      <c r="AY11" s="51">
        <v>1240359.5833333335</v>
      </c>
      <c r="AZ11" s="52">
        <v>1182638.5222222223</v>
      </c>
      <c r="BA11" s="52">
        <v>1305583.6333333333</v>
      </c>
      <c r="BB11" s="53">
        <v>1407005.4444444445</v>
      </c>
      <c r="BC11" s="51">
        <v>1311104.559139785</v>
      </c>
      <c r="BD11" s="52">
        <v>1364525.5913978496</v>
      </c>
      <c r="BE11" s="52">
        <v>1396458.6989247312</v>
      </c>
      <c r="BF11" s="53">
        <v>1454732.430107527</v>
      </c>
      <c r="BG11" s="51">
        <v>1392803.6774193547</v>
      </c>
      <c r="BH11" s="52">
        <v>1367735.2795698924</v>
      </c>
      <c r="BI11" s="52">
        <v>1404979.9247311829</v>
      </c>
      <c r="BJ11" s="53">
        <v>1490121.4731182796</v>
      </c>
      <c r="BK11" s="51">
        <v>1415578.8494623657</v>
      </c>
      <c r="BL11" s="52">
        <v>1452043.0752688171</v>
      </c>
      <c r="BM11" s="52">
        <v>1435110.6451612902</v>
      </c>
      <c r="BN11" s="53">
        <v>1544447.8709677418</v>
      </c>
    </row>
    <row r="12" spans="2:66" ht="15" thickBot="1">
      <c r="B12" s="46" t="s">
        <v>268</v>
      </c>
      <c r="C12" s="243"/>
      <c r="D12" s="242"/>
      <c r="E12" s="242"/>
      <c r="F12" s="244"/>
      <c r="G12" s="243"/>
      <c r="H12" s="242"/>
      <c r="I12" s="242"/>
      <c r="J12" s="244"/>
      <c r="K12" s="243"/>
      <c r="L12" s="242"/>
      <c r="M12" s="242"/>
      <c r="N12" s="244"/>
      <c r="O12" s="243"/>
      <c r="P12" s="242"/>
      <c r="Q12" s="242"/>
      <c r="R12" s="244"/>
      <c r="S12" s="243"/>
      <c r="T12" s="243"/>
      <c r="U12" s="47">
        <f>+Transacciones_Viales!U12/(8*3)</f>
        <v>503639</v>
      </c>
      <c r="V12" s="47">
        <f>+Transacciones_Viales!V12/(8*3)</f>
        <v>800957.625</v>
      </c>
      <c r="W12" s="96"/>
      <c r="X12" s="46" t="s">
        <v>268</v>
      </c>
      <c r="Y12" s="243"/>
      <c r="Z12" s="242"/>
      <c r="AA12" s="242"/>
      <c r="AB12" s="244"/>
      <c r="AC12" s="243"/>
      <c r="AD12" s="242"/>
      <c r="AE12" s="242"/>
      <c r="AF12" s="245"/>
      <c r="AG12" s="247"/>
      <c r="AH12" s="242"/>
      <c r="AI12" s="242"/>
      <c r="AJ12" s="248"/>
      <c r="AK12" s="242"/>
      <c r="AL12" s="242"/>
      <c r="AM12" s="242"/>
      <c r="AN12" s="244"/>
      <c r="AO12" s="242"/>
      <c r="AP12" s="242"/>
      <c r="AQ12" s="47">
        <f>+Transacciones_Viales!AQ12/(8*3)</f>
        <v>118132.79166666667</v>
      </c>
      <c r="AR12" s="47">
        <f>+Transacciones_Viales!AR12/(8*3)</f>
        <v>189545.58333333334</v>
      </c>
      <c r="AS12" s="96"/>
      <c r="AT12" s="46" t="s">
        <v>268</v>
      </c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48">
        <v>621771.7916666666</v>
      </c>
      <c r="BN12" s="48">
        <v>990503.2083333334</v>
      </c>
    </row>
    <row r="13" spans="2:66" ht="15" thickBot="1">
      <c r="B13" s="50" t="s">
        <v>154</v>
      </c>
      <c r="C13" s="206">
        <f>AVERAGE(C6:C11)</f>
        <v>919809.6802429053</v>
      </c>
      <c r="D13" s="206">
        <f>AVERAGE(D6:D11)</f>
        <v>949454.0796381178</v>
      </c>
      <c r="E13" s="206">
        <f aca="true" t="shared" si="0" ref="E13:V13">AVERAGE(E6:E12)</f>
        <v>976430.4857737034</v>
      </c>
      <c r="F13" s="206">
        <f t="shared" si="0"/>
        <v>1049336.8594375125</v>
      </c>
      <c r="G13" s="206">
        <f t="shared" si="0"/>
        <v>964696.6374140565</v>
      </c>
      <c r="H13" s="206">
        <f t="shared" si="0"/>
        <v>1004614.145137651</v>
      </c>
      <c r="I13" s="206">
        <f t="shared" si="0"/>
        <v>1042547.410308972</v>
      </c>
      <c r="J13" s="206">
        <f t="shared" si="0"/>
        <v>1115792.1950485243</v>
      </c>
      <c r="K13" s="206">
        <f t="shared" si="0"/>
        <v>1023857.7935704291</v>
      </c>
      <c r="L13" s="206">
        <f t="shared" si="0"/>
        <v>1069501.6071895426</v>
      </c>
      <c r="M13" s="206">
        <f t="shared" si="0"/>
        <v>1103084.737814259</v>
      </c>
      <c r="N13" s="206">
        <f t="shared" si="0"/>
        <v>1158051.9693688946</v>
      </c>
      <c r="O13" s="206">
        <f t="shared" si="0"/>
        <v>1073581.5046792303</v>
      </c>
      <c r="P13" s="206">
        <f t="shared" si="0"/>
        <v>1116860.6877029308</v>
      </c>
      <c r="Q13" s="206">
        <f t="shared" si="0"/>
        <v>1158981.1846765408</v>
      </c>
      <c r="R13" s="206">
        <f t="shared" si="0"/>
        <v>1188965.6545505656</v>
      </c>
      <c r="S13" s="206">
        <f t="shared" si="0"/>
        <v>1103401.8697150187</v>
      </c>
      <c r="T13" s="206">
        <f t="shared" si="0"/>
        <v>1145702.1741757276</v>
      </c>
      <c r="U13" s="206">
        <f t="shared" si="0"/>
        <v>1046436.1666967863</v>
      </c>
      <c r="V13" s="206">
        <f t="shared" si="0"/>
        <v>1164837.4836701348</v>
      </c>
      <c r="W13" s="96"/>
      <c r="X13" s="50" t="s">
        <v>154</v>
      </c>
      <c r="Y13" s="206">
        <f aca="true" t="shared" si="1" ref="Y13:AR13">AVERAGE(Y6:Y12)</f>
        <v>93529.353992304</v>
      </c>
      <c r="Z13" s="206">
        <f t="shared" si="1"/>
        <v>93180.35806100217</v>
      </c>
      <c r="AA13" s="206">
        <f t="shared" si="1"/>
        <v>94978.59101873072</v>
      </c>
      <c r="AB13" s="206">
        <f t="shared" si="1"/>
        <v>103241.7141633421</v>
      </c>
      <c r="AC13" s="206">
        <f t="shared" si="1"/>
        <v>96765.5328028181</v>
      </c>
      <c r="AD13" s="206">
        <f t="shared" si="1"/>
        <v>96852.77578728461</v>
      </c>
      <c r="AE13" s="206">
        <f t="shared" si="1"/>
        <v>100337.24601901368</v>
      </c>
      <c r="AF13" s="206">
        <f t="shared" si="1"/>
        <v>105828.66172509408</v>
      </c>
      <c r="AG13" s="206">
        <f t="shared" si="1"/>
        <v>99979.63716162254</v>
      </c>
      <c r="AH13" s="206">
        <f t="shared" si="1"/>
        <v>100923.01142033875</v>
      </c>
      <c r="AI13" s="206">
        <f t="shared" si="1"/>
        <v>103643.98463477276</v>
      </c>
      <c r="AJ13" s="206">
        <f t="shared" si="1"/>
        <v>106177.6220522748</v>
      </c>
      <c r="AK13" s="206">
        <f t="shared" si="1"/>
        <v>102413.63204668688</v>
      </c>
      <c r="AL13" s="206">
        <f t="shared" si="1"/>
        <v>101334.60393562443</v>
      </c>
      <c r="AM13" s="206">
        <f t="shared" si="1"/>
        <v>105162.02467408111</v>
      </c>
      <c r="AN13" s="206">
        <f t="shared" si="1"/>
        <v>109335.47059877716</v>
      </c>
      <c r="AO13" s="206">
        <f t="shared" si="1"/>
        <v>105479.56106216682</v>
      </c>
      <c r="AP13" s="206">
        <f t="shared" si="1"/>
        <v>107786.8024213628</v>
      </c>
      <c r="AQ13" s="206">
        <f t="shared" si="1"/>
        <v>104828.56152019948</v>
      </c>
      <c r="AR13" s="206">
        <f t="shared" si="1"/>
        <v>122973.40202166888</v>
      </c>
      <c r="AS13" s="96"/>
      <c r="AT13" s="50" t="s">
        <v>277</v>
      </c>
      <c r="AU13" s="174">
        <v>1013339.0342352092</v>
      </c>
      <c r="AV13" s="174">
        <v>1042634.43769912</v>
      </c>
      <c r="AW13" s="174">
        <v>1071409.076792434</v>
      </c>
      <c r="AX13" s="174">
        <v>1152578.5736008545</v>
      </c>
      <c r="AY13" s="174">
        <v>1061462.1702168745</v>
      </c>
      <c r="AZ13" s="174">
        <v>1101466.9209249357</v>
      </c>
      <c r="BA13" s="174">
        <v>1142884.6563279857</v>
      </c>
      <c r="BB13" s="174">
        <v>1221620.8567736184</v>
      </c>
      <c r="BC13" s="174">
        <v>1123837.4307320516</v>
      </c>
      <c r="BD13" s="174">
        <v>1170424.6186098813</v>
      </c>
      <c r="BE13" s="174">
        <v>1206728.7224490317</v>
      </c>
      <c r="BF13" s="174">
        <v>1264229.5914211695</v>
      </c>
      <c r="BG13" s="174">
        <v>1175995.1367259172</v>
      </c>
      <c r="BH13" s="174">
        <v>1218195.2916385552</v>
      </c>
      <c r="BI13" s="174">
        <v>1264143.2093506218</v>
      </c>
      <c r="BJ13" s="174">
        <v>1298301.1251493427</v>
      </c>
      <c r="BK13" s="174">
        <v>1208881.4307771856</v>
      </c>
      <c r="BL13" s="174">
        <v>1253488.9765970905</v>
      </c>
      <c r="BM13" s="174">
        <v>1151264.7282169857</v>
      </c>
      <c r="BN13" s="174">
        <v>1287810.8856918036</v>
      </c>
    </row>
    <row r="14" spans="3:66" ht="15" thickBot="1"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</row>
    <row r="15" spans="2:66" ht="15" thickBot="1">
      <c r="B15" s="269" t="s">
        <v>78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1"/>
      <c r="W15" s="96"/>
      <c r="X15" s="269" t="s">
        <v>58</v>
      </c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1"/>
      <c r="AT15" s="262" t="s">
        <v>19</v>
      </c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4"/>
    </row>
    <row r="16" spans="2:66" ht="15" thickBot="1" thickTop="1">
      <c r="B16" s="188" t="s">
        <v>73</v>
      </c>
      <c r="C16" s="265">
        <v>2014</v>
      </c>
      <c r="D16" s="266"/>
      <c r="E16" s="266"/>
      <c r="F16" s="267"/>
      <c r="G16" s="265">
        <v>2015</v>
      </c>
      <c r="H16" s="266"/>
      <c r="I16" s="266"/>
      <c r="J16" s="267"/>
      <c r="K16" s="265">
        <v>2016</v>
      </c>
      <c r="L16" s="266"/>
      <c r="M16" s="266"/>
      <c r="N16" s="267"/>
      <c r="O16" s="265">
        <v>2017</v>
      </c>
      <c r="P16" s="266"/>
      <c r="Q16" s="266"/>
      <c r="R16" s="267"/>
      <c r="S16" s="265">
        <v>2018</v>
      </c>
      <c r="T16" s="266"/>
      <c r="U16" s="266"/>
      <c r="V16" s="267"/>
      <c r="W16" s="96"/>
      <c r="X16" s="272" t="s">
        <v>73</v>
      </c>
      <c r="Y16" s="262">
        <v>2014</v>
      </c>
      <c r="Z16" s="263"/>
      <c r="AA16" s="263"/>
      <c r="AB16" s="264"/>
      <c r="AC16" s="262">
        <v>2015</v>
      </c>
      <c r="AD16" s="263"/>
      <c r="AE16" s="263"/>
      <c r="AF16" s="264"/>
      <c r="AG16" s="262">
        <v>2016</v>
      </c>
      <c r="AH16" s="263"/>
      <c r="AI16" s="263"/>
      <c r="AJ16" s="264"/>
      <c r="AK16" s="265">
        <v>2017</v>
      </c>
      <c r="AL16" s="266"/>
      <c r="AM16" s="266"/>
      <c r="AN16" s="267"/>
      <c r="AO16" s="262">
        <v>2018</v>
      </c>
      <c r="AP16" s="263"/>
      <c r="AQ16" s="263"/>
      <c r="AR16" s="264"/>
      <c r="AT16" s="276" t="s">
        <v>73</v>
      </c>
      <c r="AU16" s="259">
        <v>2014</v>
      </c>
      <c r="AV16" s="260"/>
      <c r="AW16" s="260"/>
      <c r="AX16" s="261"/>
      <c r="AY16" s="259">
        <v>2015</v>
      </c>
      <c r="AZ16" s="260"/>
      <c r="BA16" s="260"/>
      <c r="BB16" s="261"/>
      <c r="BC16" s="259">
        <v>2016</v>
      </c>
      <c r="BD16" s="260"/>
      <c r="BE16" s="260"/>
      <c r="BF16" s="261"/>
      <c r="BG16" s="262">
        <v>2017</v>
      </c>
      <c r="BH16" s="263"/>
      <c r="BI16" s="263"/>
      <c r="BJ16" s="264"/>
      <c r="BK16" s="259">
        <v>2018</v>
      </c>
      <c r="BL16" s="260"/>
      <c r="BM16" s="260"/>
      <c r="BN16" s="261"/>
    </row>
    <row r="17" spans="2:66" ht="15" thickBot="1">
      <c r="B17" s="187"/>
      <c r="C17" s="37" t="s">
        <v>96</v>
      </c>
      <c r="D17" s="38" t="s">
        <v>97</v>
      </c>
      <c r="E17" s="38" t="s">
        <v>114</v>
      </c>
      <c r="F17" s="39" t="s">
        <v>113</v>
      </c>
      <c r="G17" s="37" t="s">
        <v>96</v>
      </c>
      <c r="H17" s="38" t="s">
        <v>97</v>
      </c>
      <c r="I17" s="38" t="s">
        <v>114</v>
      </c>
      <c r="J17" s="40" t="s">
        <v>113</v>
      </c>
      <c r="K17" s="41" t="s">
        <v>96</v>
      </c>
      <c r="L17" s="42" t="s">
        <v>97</v>
      </c>
      <c r="M17" s="42" t="s">
        <v>114</v>
      </c>
      <c r="N17" s="40" t="s">
        <v>113</v>
      </c>
      <c r="O17" s="58" t="s">
        <v>96</v>
      </c>
      <c r="P17" s="58" t="s">
        <v>97</v>
      </c>
      <c r="Q17" s="58" t="s">
        <v>114</v>
      </c>
      <c r="R17" s="58" t="s">
        <v>113</v>
      </c>
      <c r="S17" s="41" t="s">
        <v>96</v>
      </c>
      <c r="T17" s="42" t="s">
        <v>97</v>
      </c>
      <c r="U17" s="41" t="s">
        <v>114</v>
      </c>
      <c r="V17" s="41" t="s">
        <v>113</v>
      </c>
      <c r="W17" s="96"/>
      <c r="X17" s="273" t="s">
        <v>73</v>
      </c>
      <c r="Y17" s="37" t="s">
        <v>96</v>
      </c>
      <c r="Z17" s="38" t="s">
        <v>97</v>
      </c>
      <c r="AA17" s="38" t="s">
        <v>114</v>
      </c>
      <c r="AB17" s="39" t="s">
        <v>113</v>
      </c>
      <c r="AC17" s="37" t="s">
        <v>96</v>
      </c>
      <c r="AD17" s="38" t="s">
        <v>97</v>
      </c>
      <c r="AE17" s="38" t="s">
        <v>114</v>
      </c>
      <c r="AF17" s="40" t="s">
        <v>113</v>
      </c>
      <c r="AG17" s="41" t="s">
        <v>96</v>
      </c>
      <c r="AH17" s="42" t="s">
        <v>97</v>
      </c>
      <c r="AI17" s="42" t="s">
        <v>114</v>
      </c>
      <c r="AJ17" s="40" t="s">
        <v>113</v>
      </c>
      <c r="AK17" s="58" t="s">
        <v>96</v>
      </c>
      <c r="AL17" s="58" t="s">
        <v>97</v>
      </c>
      <c r="AM17" s="58" t="s">
        <v>114</v>
      </c>
      <c r="AN17" s="58" t="s">
        <v>113</v>
      </c>
      <c r="AO17" s="41" t="s">
        <v>96</v>
      </c>
      <c r="AP17" s="42" t="s">
        <v>97</v>
      </c>
      <c r="AQ17" s="43" t="s">
        <v>114</v>
      </c>
      <c r="AR17" s="42" t="s">
        <v>113</v>
      </c>
      <c r="AS17" s="45"/>
      <c r="AT17" s="277" t="s">
        <v>73</v>
      </c>
      <c r="AU17" s="37" t="s">
        <v>96</v>
      </c>
      <c r="AV17" s="38" t="s">
        <v>97</v>
      </c>
      <c r="AW17" s="38" t="s">
        <v>114</v>
      </c>
      <c r="AX17" s="39" t="s">
        <v>113</v>
      </c>
      <c r="AY17" s="37" t="s">
        <v>96</v>
      </c>
      <c r="AZ17" s="38" t="s">
        <v>97</v>
      </c>
      <c r="BA17" s="38" t="s">
        <v>114</v>
      </c>
      <c r="BB17" s="40" t="s">
        <v>113</v>
      </c>
      <c r="BC17" s="41" t="s">
        <v>96</v>
      </c>
      <c r="BD17" s="42" t="s">
        <v>97</v>
      </c>
      <c r="BE17" s="42" t="s">
        <v>114</v>
      </c>
      <c r="BF17" s="40" t="s">
        <v>113</v>
      </c>
      <c r="BG17" s="58" t="s">
        <v>96</v>
      </c>
      <c r="BH17" s="58" t="s">
        <v>97</v>
      </c>
      <c r="BI17" s="58" t="s">
        <v>114</v>
      </c>
      <c r="BJ17" s="58" t="s">
        <v>113</v>
      </c>
      <c r="BK17" s="41" t="s">
        <v>96</v>
      </c>
      <c r="BL17" s="41" t="s">
        <v>97</v>
      </c>
      <c r="BM17" s="41" t="s">
        <v>114</v>
      </c>
      <c r="BN17" s="41" t="s">
        <v>113</v>
      </c>
    </row>
    <row r="18" spans="2:66" ht="15" thickBot="1">
      <c r="B18" s="46" t="s">
        <v>98</v>
      </c>
      <c r="C18" s="47">
        <v>135843.83333333334</v>
      </c>
      <c r="D18" s="48">
        <v>76037.83333333333</v>
      </c>
      <c r="E18" s="48">
        <v>86825.33333333333</v>
      </c>
      <c r="F18" s="49">
        <v>87078.83333333333</v>
      </c>
      <c r="G18" s="47">
        <v>134349.83333333334</v>
      </c>
      <c r="H18" s="48">
        <v>84029</v>
      </c>
      <c r="I18" s="48">
        <v>84749</v>
      </c>
      <c r="J18" s="49">
        <v>90051.66666666667</v>
      </c>
      <c r="K18" s="47">
        <v>138423.5</v>
      </c>
      <c r="L18" s="48">
        <v>75350.16666666667</v>
      </c>
      <c r="M18" s="48">
        <v>88344.5</v>
      </c>
      <c r="N18" s="49">
        <v>92052.83333333333</v>
      </c>
      <c r="O18" s="47">
        <v>135709.33333333334</v>
      </c>
      <c r="P18" s="48">
        <v>76345</v>
      </c>
      <c r="Q18" s="48">
        <v>95945.66666666667</v>
      </c>
      <c r="R18" s="49">
        <v>93009.33333333333</v>
      </c>
      <c r="S18" s="47">
        <v>138487.66666666666</v>
      </c>
      <c r="T18" s="47">
        <v>77404.83333333333</v>
      </c>
      <c r="U18" s="47">
        <v>91789.83333333333</v>
      </c>
      <c r="V18" s="47">
        <v>91678</v>
      </c>
      <c r="W18" s="96"/>
      <c r="X18" s="46" t="s">
        <v>98</v>
      </c>
      <c r="Y18" s="47">
        <v>64077.5</v>
      </c>
      <c r="Z18" s="48">
        <v>59288.333333333336</v>
      </c>
      <c r="AA18" s="48">
        <v>58337.5</v>
      </c>
      <c r="AB18" s="49">
        <v>61529.166666666664</v>
      </c>
      <c r="AC18" s="47">
        <v>57481.833333333336</v>
      </c>
      <c r="AD18" s="48">
        <v>56559.333333333336</v>
      </c>
      <c r="AE18" s="48">
        <v>55455</v>
      </c>
      <c r="AF18" s="59">
        <v>56974.666666666664</v>
      </c>
      <c r="AG18" s="63">
        <v>55248.5</v>
      </c>
      <c r="AH18" s="48">
        <v>51571.666666666664</v>
      </c>
      <c r="AI18" s="48">
        <v>54225.5</v>
      </c>
      <c r="AJ18" s="64">
        <v>56489.5</v>
      </c>
      <c r="AK18" s="48">
        <v>55598</v>
      </c>
      <c r="AL18" s="48">
        <v>53246.833333333336</v>
      </c>
      <c r="AM18" s="48">
        <v>54606.166666666664</v>
      </c>
      <c r="AN18" s="49">
        <v>56054.333333333336</v>
      </c>
      <c r="AO18" s="48">
        <v>56198.666666666664</v>
      </c>
      <c r="AP18" s="48">
        <v>54399</v>
      </c>
      <c r="AQ18" s="48">
        <v>54399.333333333336</v>
      </c>
      <c r="AR18" s="48">
        <v>59530</v>
      </c>
      <c r="AT18" s="46" t="s">
        <v>23</v>
      </c>
      <c r="AU18" s="47">
        <v>199921.33333333334</v>
      </c>
      <c r="AV18" s="48">
        <v>135326.16666666666</v>
      </c>
      <c r="AW18" s="48">
        <v>145162.8333333333</v>
      </c>
      <c r="AX18" s="49">
        <v>148608</v>
      </c>
      <c r="AY18" s="47">
        <v>191831.6666666667</v>
      </c>
      <c r="AZ18" s="48">
        <v>140588.33333333334</v>
      </c>
      <c r="BA18" s="48">
        <v>140204</v>
      </c>
      <c r="BB18" s="49">
        <v>147026.33333333334</v>
      </c>
      <c r="BC18" s="47">
        <v>193672</v>
      </c>
      <c r="BD18" s="48">
        <v>126921.83333333334</v>
      </c>
      <c r="BE18" s="48">
        <v>142570</v>
      </c>
      <c r="BF18" s="49">
        <v>148542.3333333333</v>
      </c>
      <c r="BG18" s="47">
        <v>191307.33333333334</v>
      </c>
      <c r="BH18" s="48">
        <v>129591.83333333334</v>
      </c>
      <c r="BI18" s="48">
        <v>150551.83333333334</v>
      </c>
      <c r="BJ18" s="49">
        <v>149063.66666666666</v>
      </c>
      <c r="BK18" s="47">
        <v>194686.3333333333</v>
      </c>
      <c r="BL18" s="48">
        <v>131803.8333333333</v>
      </c>
      <c r="BM18" s="48">
        <v>146189.16666666666</v>
      </c>
      <c r="BN18" s="49">
        <v>151208</v>
      </c>
    </row>
    <row r="19" spans="2:66" ht="15" thickBot="1">
      <c r="B19" s="50" t="s">
        <v>107</v>
      </c>
      <c r="C19" s="243"/>
      <c r="D19" s="242"/>
      <c r="E19" s="242"/>
      <c r="F19" s="244"/>
      <c r="G19" s="243"/>
      <c r="H19" s="52">
        <v>36909.666666666664</v>
      </c>
      <c r="I19" s="52">
        <v>63574.333333333336</v>
      </c>
      <c r="J19" s="53">
        <v>63466</v>
      </c>
      <c r="K19" s="51">
        <v>91575</v>
      </c>
      <c r="L19" s="52">
        <v>44134.833333333336</v>
      </c>
      <c r="M19" s="52">
        <v>68747.5</v>
      </c>
      <c r="N19" s="53">
        <v>67812</v>
      </c>
      <c r="O19" s="51">
        <v>91401.66666666667</v>
      </c>
      <c r="P19" s="52">
        <v>57227.166666666664</v>
      </c>
      <c r="Q19" s="52">
        <v>78651.5</v>
      </c>
      <c r="R19" s="53">
        <v>67117.83333333333</v>
      </c>
      <c r="S19" s="51">
        <v>92758.5</v>
      </c>
      <c r="T19" s="51">
        <v>58308.333333333336</v>
      </c>
      <c r="U19" s="51">
        <v>69421.66666666667</v>
      </c>
      <c r="V19" s="51">
        <v>65347.666666666664</v>
      </c>
      <c r="W19" s="96"/>
      <c r="X19" s="50" t="s">
        <v>107</v>
      </c>
      <c r="Y19" s="243"/>
      <c r="Z19" s="242"/>
      <c r="AA19" s="242"/>
      <c r="AB19" s="244"/>
      <c r="AC19" s="243"/>
      <c r="AD19" s="52">
        <v>36812</v>
      </c>
      <c r="AE19" s="52">
        <v>59318.333333333336</v>
      </c>
      <c r="AF19" s="60">
        <v>65188.666666666664</v>
      </c>
      <c r="AG19" s="65">
        <v>62756.333333333336</v>
      </c>
      <c r="AH19" s="52">
        <v>45695.833333333336</v>
      </c>
      <c r="AI19" s="52">
        <v>59653</v>
      </c>
      <c r="AJ19" s="66">
        <v>64123.833333333336</v>
      </c>
      <c r="AK19" s="52">
        <v>63113.5</v>
      </c>
      <c r="AL19" s="52">
        <v>60419.5</v>
      </c>
      <c r="AM19" s="52">
        <v>63168.166666666664</v>
      </c>
      <c r="AN19" s="53">
        <v>64032.166666666664</v>
      </c>
      <c r="AO19" s="52">
        <v>64673</v>
      </c>
      <c r="AP19" s="52">
        <v>61578.5</v>
      </c>
      <c r="AQ19" s="52">
        <v>59341.666666666664</v>
      </c>
      <c r="AR19" s="52">
        <v>64766.833333333336</v>
      </c>
      <c r="AT19" s="50" t="s">
        <v>3</v>
      </c>
      <c r="AU19" s="243"/>
      <c r="AV19" s="242"/>
      <c r="AW19" s="242"/>
      <c r="AX19" s="244"/>
      <c r="AY19" s="243"/>
      <c r="AZ19" s="52">
        <v>73721.66666666666</v>
      </c>
      <c r="BA19" s="52">
        <v>122892.66666666667</v>
      </c>
      <c r="BB19" s="53">
        <v>128654.66666666666</v>
      </c>
      <c r="BC19" s="51">
        <v>154331.33333333334</v>
      </c>
      <c r="BD19" s="52">
        <v>89830.66666666667</v>
      </c>
      <c r="BE19" s="52">
        <v>128400.5</v>
      </c>
      <c r="BF19" s="53">
        <v>131935.83333333334</v>
      </c>
      <c r="BG19" s="51">
        <v>154515.1666666667</v>
      </c>
      <c r="BH19" s="52">
        <v>117646.66666666666</v>
      </c>
      <c r="BI19" s="52">
        <v>141819.66666666666</v>
      </c>
      <c r="BJ19" s="53">
        <v>131150</v>
      </c>
      <c r="BK19" s="51">
        <v>157431.5</v>
      </c>
      <c r="BL19" s="52">
        <v>119886.83333333334</v>
      </c>
      <c r="BM19" s="52">
        <v>128763.33333333334</v>
      </c>
      <c r="BN19" s="53">
        <v>130114.5</v>
      </c>
    </row>
    <row r="20" spans="2:66" ht="15" thickBot="1">
      <c r="B20" s="46" t="s">
        <v>99</v>
      </c>
      <c r="C20" s="47">
        <v>75885.44444444444</v>
      </c>
      <c r="D20" s="48">
        <v>33480.11111111111</v>
      </c>
      <c r="E20" s="48">
        <v>41606</v>
      </c>
      <c r="F20" s="49">
        <v>41212.77777777778</v>
      </c>
      <c r="G20" s="47">
        <v>82266.72222222222</v>
      </c>
      <c r="H20" s="48">
        <v>40264.666666666664</v>
      </c>
      <c r="I20" s="48">
        <v>41535.444444444445</v>
      </c>
      <c r="J20" s="49">
        <v>45851.88888888889</v>
      </c>
      <c r="K20" s="47">
        <v>85903.94444444444</v>
      </c>
      <c r="L20" s="48">
        <v>37762.333333333336</v>
      </c>
      <c r="M20" s="48">
        <v>48662.38888888889</v>
      </c>
      <c r="N20" s="49">
        <v>52645.77777777778</v>
      </c>
      <c r="O20" s="47">
        <v>92746.83333333333</v>
      </c>
      <c r="P20" s="48">
        <v>43073.88888888889</v>
      </c>
      <c r="Q20" s="48">
        <v>55730.555555555555</v>
      </c>
      <c r="R20" s="49">
        <v>53778.11111111111</v>
      </c>
      <c r="S20" s="47">
        <v>96720.77777777778</v>
      </c>
      <c r="T20" s="47">
        <v>44664.333333333336</v>
      </c>
      <c r="U20" s="47">
        <v>54674.444444444445</v>
      </c>
      <c r="V20" s="47">
        <v>53277.666666666664</v>
      </c>
      <c r="W20" s="96"/>
      <c r="X20" s="46" t="s">
        <v>99</v>
      </c>
      <c r="Y20" s="47">
        <v>29082.666666666668</v>
      </c>
      <c r="Z20" s="48">
        <v>26008.444444444445</v>
      </c>
      <c r="AA20" s="48">
        <v>26930.61111111111</v>
      </c>
      <c r="AB20" s="49">
        <v>28044.88888888889</v>
      </c>
      <c r="AC20" s="47">
        <v>27688.722222222223</v>
      </c>
      <c r="AD20" s="48">
        <v>27359.444444444445</v>
      </c>
      <c r="AE20" s="48">
        <v>26715.444444444445</v>
      </c>
      <c r="AF20" s="59">
        <v>28031.5</v>
      </c>
      <c r="AG20" s="63">
        <v>29013.11111111111</v>
      </c>
      <c r="AH20" s="48">
        <v>27277.222222222223</v>
      </c>
      <c r="AI20" s="48">
        <v>27050.944444444445</v>
      </c>
      <c r="AJ20" s="64">
        <v>28038.333333333332</v>
      </c>
      <c r="AK20" s="48">
        <v>28782</v>
      </c>
      <c r="AL20" s="48">
        <v>26693.5</v>
      </c>
      <c r="AM20" s="48">
        <v>27927</v>
      </c>
      <c r="AN20" s="49">
        <v>28571.555555555555</v>
      </c>
      <c r="AO20" s="48">
        <v>29712.555555555555</v>
      </c>
      <c r="AP20" s="48">
        <v>28491.666666666668</v>
      </c>
      <c r="AQ20" s="48">
        <v>27505.61111111111</v>
      </c>
      <c r="AR20" s="48">
        <v>29096.166666666668</v>
      </c>
      <c r="AT20" s="46" t="s">
        <v>24</v>
      </c>
      <c r="AU20" s="47">
        <v>104968.11111111111</v>
      </c>
      <c r="AV20" s="48">
        <v>59488.555555555555</v>
      </c>
      <c r="AW20" s="48">
        <v>68536.61111111111</v>
      </c>
      <c r="AX20" s="49">
        <v>69257.66666666667</v>
      </c>
      <c r="AY20" s="47">
        <v>109955.44444444444</v>
      </c>
      <c r="AZ20" s="48">
        <v>67624.11111111111</v>
      </c>
      <c r="BA20" s="48">
        <v>68250.88888888889</v>
      </c>
      <c r="BB20" s="49">
        <v>73883.38888888889</v>
      </c>
      <c r="BC20" s="47">
        <v>114917.05555555555</v>
      </c>
      <c r="BD20" s="48">
        <v>65039.55555555556</v>
      </c>
      <c r="BE20" s="48">
        <v>75713.33333333334</v>
      </c>
      <c r="BF20" s="49">
        <v>80684.11111111111</v>
      </c>
      <c r="BG20" s="47">
        <v>121528.83333333333</v>
      </c>
      <c r="BH20" s="48">
        <v>69767.38888888889</v>
      </c>
      <c r="BI20" s="48">
        <v>83657.55555555556</v>
      </c>
      <c r="BJ20" s="49">
        <v>82349.66666666666</v>
      </c>
      <c r="BK20" s="47">
        <v>126433.33333333334</v>
      </c>
      <c r="BL20" s="48">
        <v>73156</v>
      </c>
      <c r="BM20" s="48">
        <v>82180.05555555556</v>
      </c>
      <c r="BN20" s="49">
        <v>82373.83333333333</v>
      </c>
    </row>
    <row r="21" spans="2:66" ht="15" thickBot="1">
      <c r="B21" s="50" t="s">
        <v>100</v>
      </c>
      <c r="C21" s="51">
        <v>477413.22222222225</v>
      </c>
      <c r="D21" s="52">
        <v>292457.3333333333</v>
      </c>
      <c r="E21" s="52">
        <v>334078.22222222225</v>
      </c>
      <c r="F21" s="53">
        <v>358376.55555555556</v>
      </c>
      <c r="G21" s="51">
        <v>515761.55555555556</v>
      </c>
      <c r="H21" s="52">
        <v>353227</v>
      </c>
      <c r="I21" s="52">
        <v>351369.44444444444</v>
      </c>
      <c r="J21" s="53">
        <v>400327.6666666667</v>
      </c>
      <c r="K21" s="51">
        <v>567751.5555555555</v>
      </c>
      <c r="L21" s="52">
        <v>334792.3333333333</v>
      </c>
      <c r="M21" s="52">
        <v>392147.6666666667</v>
      </c>
      <c r="N21" s="53">
        <v>428623.3333333333</v>
      </c>
      <c r="O21" s="51">
        <v>582836.6666666666</v>
      </c>
      <c r="P21" s="52">
        <v>365738.8888888889</v>
      </c>
      <c r="Q21" s="52">
        <v>421567.1111111111</v>
      </c>
      <c r="R21" s="53">
        <v>445492</v>
      </c>
      <c r="S21" s="51">
        <v>614666</v>
      </c>
      <c r="T21" s="51">
        <v>391246.77777777775</v>
      </c>
      <c r="U21" s="51">
        <v>484492.3333333333</v>
      </c>
      <c r="V21" s="51">
        <v>475647.44444444444</v>
      </c>
      <c r="W21" s="96"/>
      <c r="X21" s="50" t="s">
        <v>100</v>
      </c>
      <c r="Y21" s="51">
        <v>154155.55555555556</v>
      </c>
      <c r="Z21" s="52">
        <v>142180.55555555556</v>
      </c>
      <c r="AA21" s="52">
        <v>142137</v>
      </c>
      <c r="AB21" s="53">
        <v>153753.11111111112</v>
      </c>
      <c r="AC21" s="51">
        <v>152853</v>
      </c>
      <c r="AD21" s="52">
        <v>150480.66666666666</v>
      </c>
      <c r="AE21" s="52">
        <v>145498.22222222222</v>
      </c>
      <c r="AF21" s="60">
        <v>157930</v>
      </c>
      <c r="AG21" s="65">
        <v>161080.77777777778</v>
      </c>
      <c r="AH21" s="52">
        <v>150006.55555555556</v>
      </c>
      <c r="AI21" s="52">
        <v>148109.44444444444</v>
      </c>
      <c r="AJ21" s="66">
        <v>156788.77777777778</v>
      </c>
      <c r="AK21" s="52">
        <v>157035.22222222222</v>
      </c>
      <c r="AL21" s="52">
        <v>145332.55555555556</v>
      </c>
      <c r="AM21" s="52">
        <v>151515.77777777778</v>
      </c>
      <c r="AN21" s="53">
        <v>160617.44444444444</v>
      </c>
      <c r="AO21" s="52">
        <v>160596.22222222222</v>
      </c>
      <c r="AP21" s="52">
        <v>154541.88888888888</v>
      </c>
      <c r="AQ21" s="52">
        <v>155984.55555555556</v>
      </c>
      <c r="AR21" s="52">
        <v>160503.88888888888</v>
      </c>
      <c r="AT21" s="50" t="s">
        <v>25</v>
      </c>
      <c r="AU21" s="51">
        <v>631568.7777777778</v>
      </c>
      <c r="AV21" s="52">
        <v>434637.8888888889</v>
      </c>
      <c r="AW21" s="52">
        <v>476215.22222222225</v>
      </c>
      <c r="AX21" s="53">
        <v>512129.6666666667</v>
      </c>
      <c r="AY21" s="51">
        <v>668614.5555555555</v>
      </c>
      <c r="AZ21" s="52">
        <v>503707.6666666666</v>
      </c>
      <c r="BA21" s="52">
        <v>496867.6666666666</v>
      </c>
      <c r="BB21" s="53">
        <v>558257.6666666667</v>
      </c>
      <c r="BC21" s="51">
        <v>728832.3333333333</v>
      </c>
      <c r="BD21" s="52">
        <v>484798.8888888889</v>
      </c>
      <c r="BE21" s="52">
        <v>540257.1111111111</v>
      </c>
      <c r="BF21" s="53">
        <v>585412.1111111111</v>
      </c>
      <c r="BG21" s="51">
        <v>739871.8888888889</v>
      </c>
      <c r="BH21" s="52">
        <v>511071.44444444444</v>
      </c>
      <c r="BI21" s="52">
        <v>573082.8888888889</v>
      </c>
      <c r="BJ21" s="53">
        <v>606109.4444444445</v>
      </c>
      <c r="BK21" s="51">
        <v>775262.2222222222</v>
      </c>
      <c r="BL21" s="52">
        <v>545788.6666666666</v>
      </c>
      <c r="BM21" s="52">
        <v>640476.8888888889</v>
      </c>
      <c r="BN21" s="53">
        <v>636151.3333333333</v>
      </c>
    </row>
    <row r="22" spans="2:66" ht="15" thickBot="1">
      <c r="B22" s="46" t="s">
        <v>15</v>
      </c>
      <c r="C22" s="47">
        <v>235258.33333333334</v>
      </c>
      <c r="D22" s="48">
        <v>110486.33333333333</v>
      </c>
      <c r="E22" s="48">
        <v>136186.66666666666</v>
      </c>
      <c r="F22" s="49">
        <v>133781.66666666666</v>
      </c>
      <c r="G22" s="47">
        <v>239106.66666666666</v>
      </c>
      <c r="H22" s="48">
        <v>128728.33333333333</v>
      </c>
      <c r="I22" s="48">
        <v>129967.33333333333</v>
      </c>
      <c r="J22" s="49">
        <v>141656.33333333334</v>
      </c>
      <c r="K22" s="47">
        <v>267996</v>
      </c>
      <c r="L22" s="48">
        <v>111072.66666666667</v>
      </c>
      <c r="M22" s="48">
        <v>176875.66666666666</v>
      </c>
      <c r="N22" s="49">
        <v>193479.66666666666</v>
      </c>
      <c r="O22" s="47">
        <v>322540.3333333333</v>
      </c>
      <c r="P22" s="48">
        <v>159758</v>
      </c>
      <c r="Q22" s="48">
        <v>201079.66666666666</v>
      </c>
      <c r="R22" s="49">
        <v>204023</v>
      </c>
      <c r="S22" s="47">
        <v>348821.6666666667</v>
      </c>
      <c r="T22" s="47">
        <v>173586.66666666666</v>
      </c>
      <c r="U22" s="47">
        <v>213495.33333333334</v>
      </c>
      <c r="V22" s="47">
        <v>215975</v>
      </c>
      <c r="W22" s="96"/>
      <c r="X22" s="46" t="s">
        <v>15</v>
      </c>
      <c r="Y22" s="47">
        <v>66714</v>
      </c>
      <c r="Z22" s="48">
        <v>60361</v>
      </c>
      <c r="AA22" s="48">
        <v>61918.666666666664</v>
      </c>
      <c r="AB22" s="49">
        <v>63782</v>
      </c>
      <c r="AC22" s="47">
        <v>62000.666666666664</v>
      </c>
      <c r="AD22" s="48">
        <v>59549</v>
      </c>
      <c r="AE22" s="48">
        <v>59000.333333333336</v>
      </c>
      <c r="AF22" s="59">
        <v>60891.333333333336</v>
      </c>
      <c r="AG22" s="63">
        <v>63975.333333333336</v>
      </c>
      <c r="AH22" s="48">
        <v>56850.666666666664</v>
      </c>
      <c r="AI22" s="48">
        <v>61893.666666666664</v>
      </c>
      <c r="AJ22" s="64">
        <v>63708</v>
      </c>
      <c r="AK22" s="48">
        <v>65524.666666666664</v>
      </c>
      <c r="AL22" s="48">
        <v>61876</v>
      </c>
      <c r="AM22" s="48">
        <v>65632</v>
      </c>
      <c r="AN22" s="49">
        <v>68876.66666666667</v>
      </c>
      <c r="AO22" s="48">
        <v>70542.66666666667</v>
      </c>
      <c r="AP22" s="48">
        <v>69115.33333333333</v>
      </c>
      <c r="AQ22" s="48">
        <v>64428.333333333336</v>
      </c>
      <c r="AR22" s="48">
        <v>69505</v>
      </c>
      <c r="AT22" s="46" t="s">
        <v>15</v>
      </c>
      <c r="AU22" s="47">
        <v>301972.3333333334</v>
      </c>
      <c r="AV22" s="48">
        <v>170847.3333333333</v>
      </c>
      <c r="AW22" s="48">
        <v>198105.3333333333</v>
      </c>
      <c r="AX22" s="49">
        <v>197563.66666666666</v>
      </c>
      <c r="AY22" s="47">
        <v>301107.3333333333</v>
      </c>
      <c r="AZ22" s="48">
        <v>188277.3333333333</v>
      </c>
      <c r="BA22" s="48">
        <v>188967.66666666666</v>
      </c>
      <c r="BB22" s="49">
        <v>202547.6666666667</v>
      </c>
      <c r="BC22" s="47">
        <v>331971.3333333333</v>
      </c>
      <c r="BD22" s="48">
        <v>167923.33333333334</v>
      </c>
      <c r="BE22" s="48">
        <v>238769.3333333333</v>
      </c>
      <c r="BF22" s="49">
        <v>257187.66666666666</v>
      </c>
      <c r="BG22" s="47">
        <v>388065</v>
      </c>
      <c r="BH22" s="48">
        <v>221634</v>
      </c>
      <c r="BI22" s="48">
        <v>266711.6666666666</v>
      </c>
      <c r="BJ22" s="49">
        <v>272899.6666666667</v>
      </c>
      <c r="BK22" s="47">
        <v>419364.3333333334</v>
      </c>
      <c r="BL22" s="48">
        <v>242702</v>
      </c>
      <c r="BM22" s="48">
        <v>277923.6666666667</v>
      </c>
      <c r="BN22" s="49">
        <v>285480</v>
      </c>
    </row>
    <row r="23" spans="2:66" ht="15" thickBot="1">
      <c r="B23" s="50" t="s">
        <v>74</v>
      </c>
      <c r="C23" s="51">
        <v>168365.11904761905</v>
      </c>
      <c r="D23" s="52">
        <v>152991.84523809524</v>
      </c>
      <c r="E23" s="52">
        <v>162041.9880952381</v>
      </c>
      <c r="F23" s="53">
        <v>174521.30952380953</v>
      </c>
      <c r="G23" s="51">
        <v>185612.80952380953</v>
      </c>
      <c r="H23" s="52">
        <v>173997.45238095237</v>
      </c>
      <c r="I23" s="52">
        <v>176293.2380952381</v>
      </c>
      <c r="J23" s="53">
        <v>192976.20238095237</v>
      </c>
      <c r="K23" s="51">
        <v>203206.75</v>
      </c>
      <c r="L23" s="52">
        <v>180804.10714285713</v>
      </c>
      <c r="M23" s="52">
        <v>193986.38095238095</v>
      </c>
      <c r="N23" s="53">
        <v>207145.40476190476</v>
      </c>
      <c r="O23" s="51">
        <v>213832.59523809524</v>
      </c>
      <c r="P23" s="52">
        <v>195506.63095238095</v>
      </c>
      <c r="Q23" s="52">
        <v>205913.39285714287</v>
      </c>
      <c r="R23" s="53">
        <v>218628.16666666666</v>
      </c>
      <c r="S23" s="51">
        <v>226435.40476190476</v>
      </c>
      <c r="T23" s="51">
        <v>207465.39285714287</v>
      </c>
      <c r="U23" s="51">
        <v>214261.86904761905</v>
      </c>
      <c r="V23" s="51">
        <v>226922.30952380953</v>
      </c>
      <c r="W23" s="96"/>
      <c r="X23" s="50" t="s">
        <v>74</v>
      </c>
      <c r="Y23" s="51">
        <v>33084.34523809524</v>
      </c>
      <c r="Z23" s="52">
        <v>30984.52380952381</v>
      </c>
      <c r="AA23" s="52">
        <v>28268.97619047619</v>
      </c>
      <c r="AB23" s="53">
        <v>31309.5</v>
      </c>
      <c r="AC23" s="51">
        <v>33864.142857142855</v>
      </c>
      <c r="AD23" s="52">
        <v>31762.488095238095</v>
      </c>
      <c r="AE23" s="52">
        <v>29315.809523809523</v>
      </c>
      <c r="AF23" s="60">
        <v>32105.011904761905</v>
      </c>
      <c r="AG23" s="65">
        <v>34807.45238095238</v>
      </c>
      <c r="AH23" s="52">
        <v>33300.20238095238</v>
      </c>
      <c r="AI23" s="52">
        <v>31733.02380952381</v>
      </c>
      <c r="AJ23" s="66">
        <v>33518.54761904762</v>
      </c>
      <c r="AK23" s="52">
        <v>36236.666666666664</v>
      </c>
      <c r="AL23" s="52">
        <v>32476.333333333332</v>
      </c>
      <c r="AM23" s="52">
        <v>31537.845238095237</v>
      </c>
      <c r="AN23" s="53">
        <v>34495.78571428572</v>
      </c>
      <c r="AO23" s="52">
        <v>36894.619047619046</v>
      </c>
      <c r="AP23" s="52">
        <v>35359.47619047619</v>
      </c>
      <c r="AQ23" s="52">
        <v>31747.785714285714</v>
      </c>
      <c r="AR23" s="52">
        <v>35673.369047619046</v>
      </c>
      <c r="AT23" s="50" t="s">
        <v>74</v>
      </c>
      <c r="AU23" s="51">
        <v>201449.4642857143</v>
      </c>
      <c r="AV23" s="52">
        <v>183976.36904761905</v>
      </c>
      <c r="AW23" s="52">
        <v>190310.9642857143</v>
      </c>
      <c r="AX23" s="53">
        <v>205830.80952380953</v>
      </c>
      <c r="AY23" s="51">
        <v>219476.95238095237</v>
      </c>
      <c r="AZ23" s="52">
        <v>205759.94047619047</v>
      </c>
      <c r="BA23" s="52">
        <v>205609.04761904763</v>
      </c>
      <c r="BB23" s="53">
        <v>225081.21428571426</v>
      </c>
      <c r="BC23" s="51">
        <v>238014.20238095237</v>
      </c>
      <c r="BD23" s="52">
        <v>214104.30952380953</v>
      </c>
      <c r="BE23" s="52">
        <v>225719.40476190476</v>
      </c>
      <c r="BF23" s="53">
        <v>240663.95238095237</v>
      </c>
      <c r="BG23" s="51">
        <v>250069.2619047619</v>
      </c>
      <c r="BH23" s="52">
        <v>227982.9642857143</v>
      </c>
      <c r="BI23" s="52">
        <v>237451.2380952381</v>
      </c>
      <c r="BJ23" s="53">
        <v>253123.95238095237</v>
      </c>
      <c r="BK23" s="51">
        <v>263330.0238095238</v>
      </c>
      <c r="BL23" s="52">
        <v>242824.86904761905</v>
      </c>
      <c r="BM23" s="52">
        <v>246009.65476190476</v>
      </c>
      <c r="BN23" s="53">
        <v>262595.6785714286</v>
      </c>
    </row>
    <row r="24" spans="2:66" ht="15" thickBot="1">
      <c r="B24" s="46" t="s">
        <v>101</v>
      </c>
      <c r="C24" s="47">
        <v>101137.66666666667</v>
      </c>
      <c r="D24" s="48">
        <v>75570.48148148147</v>
      </c>
      <c r="E24" s="48">
        <v>82921.68518518518</v>
      </c>
      <c r="F24" s="49">
        <v>87392.24074074074</v>
      </c>
      <c r="G24" s="47">
        <v>111955.70370370371</v>
      </c>
      <c r="H24" s="48">
        <v>88280.94444444444</v>
      </c>
      <c r="I24" s="48">
        <v>89815.48148148147</v>
      </c>
      <c r="J24" s="49">
        <v>96825.01851851853</v>
      </c>
      <c r="K24" s="47">
        <v>126506.0925925926</v>
      </c>
      <c r="L24" s="48">
        <v>94062.87037037036</v>
      </c>
      <c r="M24" s="48">
        <v>102790.66666666667</v>
      </c>
      <c r="N24" s="49">
        <v>107477.74074074074</v>
      </c>
      <c r="O24" s="47">
        <v>128501.20370370371</v>
      </c>
      <c r="P24" s="48">
        <v>99982.11111111111</v>
      </c>
      <c r="Q24" s="48">
        <v>108763.01851851853</v>
      </c>
      <c r="R24" s="49">
        <v>113688.72222222222</v>
      </c>
      <c r="S24" s="47">
        <v>136422.6851851852</v>
      </c>
      <c r="T24" s="47">
        <v>105860.5</v>
      </c>
      <c r="U24" s="47">
        <v>113813</v>
      </c>
      <c r="V24" s="47">
        <v>115307.42592592593</v>
      </c>
      <c r="W24" s="96"/>
      <c r="X24" s="46" t="s">
        <v>101</v>
      </c>
      <c r="Y24" s="47">
        <v>32584.444444444445</v>
      </c>
      <c r="Z24" s="48">
        <v>29785.35185185185</v>
      </c>
      <c r="AA24" s="48">
        <v>27397.09259259259</v>
      </c>
      <c r="AB24" s="49">
        <v>30341.5</v>
      </c>
      <c r="AC24" s="47">
        <v>32204.85185185185</v>
      </c>
      <c r="AD24" s="48">
        <v>30052.074074074073</v>
      </c>
      <c r="AE24" s="48">
        <v>28065.722222222223</v>
      </c>
      <c r="AF24" s="59">
        <v>30739.555555555555</v>
      </c>
      <c r="AG24" s="63">
        <v>33571.90740740741</v>
      </c>
      <c r="AH24" s="48">
        <v>32200.333333333332</v>
      </c>
      <c r="AI24" s="48">
        <v>30814.925925925927</v>
      </c>
      <c r="AJ24" s="64">
        <v>32191.14814814815</v>
      </c>
      <c r="AK24" s="48">
        <v>34528.07407407407</v>
      </c>
      <c r="AL24" s="48">
        <v>31455.11111111111</v>
      </c>
      <c r="AM24" s="48">
        <v>30824.35185185185</v>
      </c>
      <c r="AN24" s="49">
        <v>33689.72222222222</v>
      </c>
      <c r="AO24" s="48">
        <v>36108.53703703704</v>
      </c>
      <c r="AP24" s="48">
        <v>34020.11111111111</v>
      </c>
      <c r="AQ24" s="48">
        <v>30926.98148148148</v>
      </c>
      <c r="AR24" s="48">
        <v>34336.62962962963</v>
      </c>
      <c r="AT24" s="46" t="s">
        <v>26</v>
      </c>
      <c r="AU24" s="47">
        <v>133722.11111111112</v>
      </c>
      <c r="AV24" s="48">
        <v>105355.83333333333</v>
      </c>
      <c r="AW24" s="48">
        <v>110318.77777777778</v>
      </c>
      <c r="AX24" s="49">
        <v>117733.74074074074</v>
      </c>
      <c r="AY24" s="47">
        <v>144160.55555555556</v>
      </c>
      <c r="AZ24" s="48">
        <v>118333.01851851851</v>
      </c>
      <c r="BA24" s="48">
        <v>117881.2037037037</v>
      </c>
      <c r="BB24" s="49">
        <v>127564.57407407407</v>
      </c>
      <c r="BC24" s="47">
        <v>160078</v>
      </c>
      <c r="BD24" s="48">
        <v>126263.2037037037</v>
      </c>
      <c r="BE24" s="48">
        <v>133605.59259259258</v>
      </c>
      <c r="BF24" s="49">
        <v>139668.8888888889</v>
      </c>
      <c r="BG24" s="47">
        <v>163029.27777777778</v>
      </c>
      <c r="BH24" s="48">
        <v>131437.22222222222</v>
      </c>
      <c r="BI24" s="48">
        <v>139587.37037037036</v>
      </c>
      <c r="BJ24" s="49">
        <v>147378.44444444444</v>
      </c>
      <c r="BK24" s="47">
        <v>172531.22222222225</v>
      </c>
      <c r="BL24" s="48">
        <v>139880.61111111112</v>
      </c>
      <c r="BM24" s="48">
        <v>144739.9814814815</v>
      </c>
      <c r="BN24" s="49">
        <v>149644.05555555556</v>
      </c>
    </row>
    <row r="25" spans="2:66" ht="15" thickBot="1">
      <c r="B25" s="50" t="s">
        <v>102</v>
      </c>
      <c r="C25" s="51">
        <v>66730.33333333333</v>
      </c>
      <c r="D25" s="52">
        <v>39333.23809523809</v>
      </c>
      <c r="E25" s="52">
        <v>43915.59523809524</v>
      </c>
      <c r="F25" s="53">
        <v>47241.92857142857</v>
      </c>
      <c r="G25" s="51">
        <v>75111.42857142857</v>
      </c>
      <c r="H25" s="52">
        <v>46011.142857142855</v>
      </c>
      <c r="I25" s="52">
        <v>48362.52380952381</v>
      </c>
      <c r="J25" s="53">
        <v>53836.857142857145</v>
      </c>
      <c r="K25" s="51">
        <v>86274.57142857143</v>
      </c>
      <c r="L25" s="52">
        <v>49872.90476190476</v>
      </c>
      <c r="M25" s="52">
        <v>55973.380952380954</v>
      </c>
      <c r="N25" s="53">
        <v>60235.73809523809</v>
      </c>
      <c r="O25" s="51">
        <v>88124.11904761905</v>
      </c>
      <c r="P25" s="52">
        <v>54725.52380952381</v>
      </c>
      <c r="Q25" s="52">
        <v>60363.380952380954</v>
      </c>
      <c r="R25" s="53">
        <v>62838.142857142855</v>
      </c>
      <c r="S25" s="51">
        <v>92162.40476190476</v>
      </c>
      <c r="T25" s="51">
        <v>56081.97619047619</v>
      </c>
      <c r="U25" s="51">
        <v>63847.69047619047</v>
      </c>
      <c r="V25" s="51">
        <v>65183</v>
      </c>
      <c r="W25" s="96"/>
      <c r="X25" s="50" t="s">
        <v>102</v>
      </c>
      <c r="Y25" s="51">
        <v>26490.738095238095</v>
      </c>
      <c r="Z25" s="52">
        <v>24699.64285714286</v>
      </c>
      <c r="AA25" s="52">
        <v>24083.880952380954</v>
      </c>
      <c r="AB25" s="53">
        <v>25589.35714285714</v>
      </c>
      <c r="AC25" s="51">
        <v>27204.785714285714</v>
      </c>
      <c r="AD25" s="52">
        <v>25788.5</v>
      </c>
      <c r="AE25" s="52">
        <v>26180.95238095238</v>
      </c>
      <c r="AF25" s="60">
        <v>27694.571428571428</v>
      </c>
      <c r="AG25" s="65">
        <v>28701.119047619046</v>
      </c>
      <c r="AH25" s="52">
        <v>27880.095238095237</v>
      </c>
      <c r="AI25" s="52">
        <v>26733.809523809523</v>
      </c>
      <c r="AJ25" s="66">
        <v>26788.666666666668</v>
      </c>
      <c r="AK25" s="52">
        <v>28671.809523809523</v>
      </c>
      <c r="AL25" s="52">
        <v>26905.928571428572</v>
      </c>
      <c r="AM25" s="52">
        <v>27049.595238095237</v>
      </c>
      <c r="AN25" s="53">
        <v>28649.95238095238</v>
      </c>
      <c r="AO25" s="52">
        <v>29881.45238095238</v>
      </c>
      <c r="AP25" s="52">
        <v>28613.309523809523</v>
      </c>
      <c r="AQ25" s="52">
        <v>27293.285714285714</v>
      </c>
      <c r="AR25" s="52">
        <v>29199.285714285714</v>
      </c>
      <c r="AT25" s="50" t="s">
        <v>27</v>
      </c>
      <c r="AU25" s="51">
        <v>93221.07142857142</v>
      </c>
      <c r="AV25" s="52">
        <v>64032.88095238095</v>
      </c>
      <c r="AW25" s="52">
        <v>67999.47619047618</v>
      </c>
      <c r="AX25" s="53">
        <v>72831.28571428571</v>
      </c>
      <c r="AY25" s="51">
        <v>102316.21428571428</v>
      </c>
      <c r="AZ25" s="52">
        <v>71799.64285714286</v>
      </c>
      <c r="BA25" s="52">
        <v>74543.47619047618</v>
      </c>
      <c r="BB25" s="53">
        <v>81531.42857142858</v>
      </c>
      <c r="BC25" s="51">
        <v>114975.69047619047</v>
      </c>
      <c r="BD25" s="52">
        <v>77753</v>
      </c>
      <c r="BE25" s="52">
        <v>82707.19047619047</v>
      </c>
      <c r="BF25" s="53">
        <v>87024.40476190476</v>
      </c>
      <c r="BG25" s="51">
        <v>116795.92857142858</v>
      </c>
      <c r="BH25" s="52">
        <v>81631.45238095238</v>
      </c>
      <c r="BI25" s="52">
        <v>87412.97619047618</v>
      </c>
      <c r="BJ25" s="53">
        <v>91488.09523809524</v>
      </c>
      <c r="BK25" s="51">
        <v>122043.85714285714</v>
      </c>
      <c r="BL25" s="52">
        <v>84695.28571428571</v>
      </c>
      <c r="BM25" s="52">
        <v>91140.97619047618</v>
      </c>
      <c r="BN25" s="53">
        <v>94382.28571428571</v>
      </c>
    </row>
    <row r="26" spans="2:66" ht="15" thickBot="1">
      <c r="B26" s="46" t="s">
        <v>28</v>
      </c>
      <c r="C26" s="47">
        <v>125918.66666666667</v>
      </c>
      <c r="D26" s="48">
        <v>80066.26666666666</v>
      </c>
      <c r="E26" s="48">
        <v>87830.53333333334</v>
      </c>
      <c r="F26" s="49">
        <v>96891.1</v>
      </c>
      <c r="G26" s="47">
        <v>144539.3</v>
      </c>
      <c r="H26" s="48">
        <v>95220.96666666666</v>
      </c>
      <c r="I26" s="48">
        <v>98619.6</v>
      </c>
      <c r="J26" s="49">
        <v>110692.43333333333</v>
      </c>
      <c r="K26" s="47">
        <v>162797.06666666668</v>
      </c>
      <c r="L26" s="48">
        <v>103390.33333333333</v>
      </c>
      <c r="M26" s="48">
        <v>112068.3</v>
      </c>
      <c r="N26" s="49">
        <v>121297.53333333334</v>
      </c>
      <c r="O26" s="47">
        <v>163139.6</v>
      </c>
      <c r="P26" s="48">
        <v>109646.4</v>
      </c>
      <c r="Q26" s="48">
        <v>117683.86666666667</v>
      </c>
      <c r="R26" s="49">
        <v>125623.23333333334</v>
      </c>
      <c r="S26" s="47">
        <v>171171.26666666666</v>
      </c>
      <c r="T26" s="47">
        <v>114445.5</v>
      </c>
      <c r="U26" s="47">
        <v>122971.73333333334</v>
      </c>
      <c r="V26" s="47">
        <v>129715</v>
      </c>
      <c r="W26" s="96"/>
      <c r="X26" s="46" t="s">
        <v>28</v>
      </c>
      <c r="Y26" s="47">
        <v>35691.76666666667</v>
      </c>
      <c r="Z26" s="48">
        <v>30561.766666666666</v>
      </c>
      <c r="AA26" s="48">
        <v>30001.3</v>
      </c>
      <c r="AB26" s="49">
        <v>33136.13333333333</v>
      </c>
      <c r="AC26" s="47">
        <v>37170.23333333333</v>
      </c>
      <c r="AD26" s="48">
        <v>32078.6</v>
      </c>
      <c r="AE26" s="48">
        <v>31523.166666666668</v>
      </c>
      <c r="AF26" s="59">
        <v>34553.933333333334</v>
      </c>
      <c r="AG26" s="63">
        <v>38205.066666666666</v>
      </c>
      <c r="AH26" s="48">
        <v>34028.666666666664</v>
      </c>
      <c r="AI26" s="48">
        <v>33730.666666666664</v>
      </c>
      <c r="AJ26" s="64">
        <v>36446.066666666666</v>
      </c>
      <c r="AK26" s="48">
        <v>39922.96666666667</v>
      </c>
      <c r="AL26" s="48">
        <v>34762.666666666664</v>
      </c>
      <c r="AM26" s="48">
        <v>34969.96666666667</v>
      </c>
      <c r="AN26" s="49">
        <v>38474.7</v>
      </c>
      <c r="AO26" s="48">
        <v>41463.1</v>
      </c>
      <c r="AP26" s="48">
        <v>37806.566666666666</v>
      </c>
      <c r="AQ26" s="48">
        <v>35949.96666666667</v>
      </c>
      <c r="AR26" s="48">
        <v>39835.433333333334</v>
      </c>
      <c r="AT26" s="46" t="s">
        <v>28</v>
      </c>
      <c r="AU26" s="47">
        <v>161610.43333333335</v>
      </c>
      <c r="AV26" s="48">
        <v>110628.03333333333</v>
      </c>
      <c r="AW26" s="48">
        <v>117831.83333333334</v>
      </c>
      <c r="AX26" s="49">
        <v>130027.23333333334</v>
      </c>
      <c r="AY26" s="47">
        <v>181709.53333333333</v>
      </c>
      <c r="AZ26" s="48">
        <v>127299.56666666665</v>
      </c>
      <c r="BA26" s="48">
        <v>130142.76666666668</v>
      </c>
      <c r="BB26" s="49">
        <v>145246.36666666667</v>
      </c>
      <c r="BC26" s="47">
        <v>201002.13333333336</v>
      </c>
      <c r="BD26" s="48">
        <v>137419</v>
      </c>
      <c r="BE26" s="48">
        <v>145798.96666666667</v>
      </c>
      <c r="BF26" s="49">
        <v>157743.6</v>
      </c>
      <c r="BG26" s="47">
        <v>203062.56666666668</v>
      </c>
      <c r="BH26" s="48">
        <v>144409.06666666665</v>
      </c>
      <c r="BI26" s="48">
        <v>152653.83333333334</v>
      </c>
      <c r="BJ26" s="49">
        <v>164097.93333333335</v>
      </c>
      <c r="BK26" s="47">
        <v>212634.36666666667</v>
      </c>
      <c r="BL26" s="48">
        <v>152252.06666666665</v>
      </c>
      <c r="BM26" s="48">
        <v>158921.7</v>
      </c>
      <c r="BN26" s="49">
        <v>169550.43333333335</v>
      </c>
    </row>
    <row r="27" spans="2:66" ht="15" thickBot="1">
      <c r="B27" s="50" t="s">
        <v>103</v>
      </c>
      <c r="C27" s="51">
        <v>70914.52380952382</v>
      </c>
      <c r="D27" s="52">
        <v>42268.19047619047</v>
      </c>
      <c r="E27" s="52">
        <v>46083.619047619046</v>
      </c>
      <c r="F27" s="53">
        <v>50024.28571428572</v>
      </c>
      <c r="G27" s="51">
        <v>81096.42857142857</v>
      </c>
      <c r="H27" s="52">
        <v>49567.95238095238</v>
      </c>
      <c r="I27" s="52">
        <v>54508.95238095238</v>
      </c>
      <c r="J27" s="53">
        <v>57176.57142857143</v>
      </c>
      <c r="K27" s="51">
        <v>93387.95238095238</v>
      </c>
      <c r="L27" s="52">
        <v>52534.52380952381</v>
      </c>
      <c r="M27" s="52">
        <v>58030.52380952381</v>
      </c>
      <c r="N27" s="53">
        <v>63138</v>
      </c>
      <c r="O27" s="51">
        <v>93341.66666666667</v>
      </c>
      <c r="P27" s="52">
        <v>57019</v>
      </c>
      <c r="Q27" s="52">
        <v>61059.28571428572</v>
      </c>
      <c r="R27" s="53">
        <v>64779.19047619047</v>
      </c>
      <c r="S27" s="51">
        <v>97904</v>
      </c>
      <c r="T27" s="51">
        <v>59452.09523809524</v>
      </c>
      <c r="U27" s="51">
        <v>64807.19047619047</v>
      </c>
      <c r="V27" s="51">
        <v>67283.76190476191</v>
      </c>
      <c r="W27" s="96"/>
      <c r="X27" s="50" t="s">
        <v>103</v>
      </c>
      <c r="Y27" s="51">
        <v>29394.190476190477</v>
      </c>
      <c r="Z27" s="52">
        <v>25784.428571428572</v>
      </c>
      <c r="AA27" s="52">
        <v>25406.809523809523</v>
      </c>
      <c r="AB27" s="53">
        <v>29148.333333333332</v>
      </c>
      <c r="AC27" s="51">
        <v>30647.52380952381</v>
      </c>
      <c r="AD27" s="52">
        <v>26615.095238095237</v>
      </c>
      <c r="AE27" s="52">
        <v>24220.95238095238</v>
      </c>
      <c r="AF27" s="60">
        <v>30178.761904761905</v>
      </c>
      <c r="AG27" s="65">
        <v>31343.809523809523</v>
      </c>
      <c r="AH27" s="52">
        <v>27715.52380952381</v>
      </c>
      <c r="AI27" s="52">
        <v>28045</v>
      </c>
      <c r="AJ27" s="66">
        <v>31041.285714285714</v>
      </c>
      <c r="AK27" s="52">
        <v>32556.428571428572</v>
      </c>
      <c r="AL27" s="52">
        <v>28339.52380952381</v>
      </c>
      <c r="AM27" s="52">
        <v>29092.904761904763</v>
      </c>
      <c r="AN27" s="53">
        <v>32299.238095238095</v>
      </c>
      <c r="AO27" s="52">
        <v>33937.42857142857</v>
      </c>
      <c r="AP27" s="52">
        <v>31440.52380952381</v>
      </c>
      <c r="AQ27" s="52">
        <v>31015.95238095238</v>
      </c>
      <c r="AR27" s="52">
        <v>34321</v>
      </c>
      <c r="AT27" s="50" t="s">
        <v>29</v>
      </c>
      <c r="AU27" s="51">
        <v>100308.71428571429</v>
      </c>
      <c r="AV27" s="52">
        <v>68052.61904761905</v>
      </c>
      <c r="AW27" s="52">
        <v>71490.42857142857</v>
      </c>
      <c r="AX27" s="53">
        <v>79172.61904761905</v>
      </c>
      <c r="AY27" s="51">
        <v>111743.95238095237</v>
      </c>
      <c r="AZ27" s="52">
        <v>76183.04761904762</v>
      </c>
      <c r="BA27" s="52">
        <v>78729.90476190476</v>
      </c>
      <c r="BB27" s="53">
        <v>87355.33333333333</v>
      </c>
      <c r="BC27" s="51">
        <v>124731.76190476191</v>
      </c>
      <c r="BD27" s="52">
        <v>80250.04761904762</v>
      </c>
      <c r="BE27" s="52">
        <v>86075.52380952382</v>
      </c>
      <c r="BF27" s="53">
        <v>94179.28571428571</v>
      </c>
      <c r="BG27" s="51">
        <v>125898.09523809524</v>
      </c>
      <c r="BH27" s="52">
        <v>85358.52380952382</v>
      </c>
      <c r="BI27" s="52">
        <v>90152.19047619047</v>
      </c>
      <c r="BJ27" s="53">
        <v>97078.42857142857</v>
      </c>
      <c r="BK27" s="51">
        <v>131841.42857142858</v>
      </c>
      <c r="BL27" s="52">
        <v>90892.61904761905</v>
      </c>
      <c r="BM27" s="52">
        <v>95823.14285714286</v>
      </c>
      <c r="BN27" s="53">
        <v>101604.76190476191</v>
      </c>
    </row>
    <row r="28" spans="2:66" ht="15" thickBot="1">
      <c r="B28" s="46" t="s">
        <v>104</v>
      </c>
      <c r="C28" s="47">
        <v>58517.121212121216</v>
      </c>
      <c r="D28" s="48">
        <v>47810.06060606061</v>
      </c>
      <c r="E28" s="48">
        <v>49680.121212121216</v>
      </c>
      <c r="F28" s="49">
        <v>55019.106060606064</v>
      </c>
      <c r="G28" s="47">
        <v>65391.90909090909</v>
      </c>
      <c r="H28" s="48">
        <v>52643.742424242424</v>
      </c>
      <c r="I28" s="48">
        <v>54309.545454545456</v>
      </c>
      <c r="J28" s="49">
        <v>60025.454545454544</v>
      </c>
      <c r="K28" s="47">
        <v>72597.28787878787</v>
      </c>
      <c r="L28" s="48">
        <v>56288.77272727273</v>
      </c>
      <c r="M28" s="48">
        <v>48096.049382716046</v>
      </c>
      <c r="N28" s="49">
        <v>87421.02083333333</v>
      </c>
      <c r="O28" s="47">
        <v>101361.47916666667</v>
      </c>
      <c r="P28" s="48">
        <v>82497.39583333333</v>
      </c>
      <c r="Q28" s="48">
        <v>85437.33333333333</v>
      </c>
      <c r="R28" s="49">
        <v>92644.29166666667</v>
      </c>
      <c r="S28" s="47">
        <v>107576.375</v>
      </c>
      <c r="T28" s="47">
        <v>90743.47916666667</v>
      </c>
      <c r="U28" s="47">
        <v>92401.45833333333</v>
      </c>
      <c r="V28" s="47">
        <v>101243.04166666667</v>
      </c>
      <c r="W28" s="96"/>
      <c r="X28" s="46" t="s">
        <v>104</v>
      </c>
      <c r="Y28" s="47">
        <v>15138.40909090909</v>
      </c>
      <c r="Z28" s="48">
        <v>13554.363636363636</v>
      </c>
      <c r="AA28" s="48">
        <v>13523.681818181818</v>
      </c>
      <c r="AB28" s="49">
        <v>15020.651515151516</v>
      </c>
      <c r="AC28" s="47">
        <v>15220.469696969696</v>
      </c>
      <c r="AD28" s="48">
        <v>13750.5</v>
      </c>
      <c r="AE28" s="48">
        <v>14095.621212121212</v>
      </c>
      <c r="AF28" s="59">
        <v>15318.136363636364</v>
      </c>
      <c r="AG28" s="63">
        <v>15564.818181818182</v>
      </c>
      <c r="AH28" s="48">
        <v>14412.969696969696</v>
      </c>
      <c r="AI28" s="48">
        <v>11557.67901234568</v>
      </c>
      <c r="AJ28" s="64">
        <v>21395.604166666668</v>
      </c>
      <c r="AK28" s="48">
        <v>22421.354166666668</v>
      </c>
      <c r="AL28" s="48">
        <v>20557.166666666668</v>
      </c>
      <c r="AM28" s="48">
        <v>20421</v>
      </c>
      <c r="AN28" s="49">
        <v>22843.354166666668</v>
      </c>
      <c r="AO28" s="48">
        <v>23846.895833333332</v>
      </c>
      <c r="AP28" s="48">
        <v>22461.916666666668</v>
      </c>
      <c r="AQ28" s="48">
        <v>21396.729166666668</v>
      </c>
      <c r="AR28" s="48">
        <v>24027.9375</v>
      </c>
      <c r="AT28" s="46" t="s">
        <v>30</v>
      </c>
      <c r="AU28" s="47">
        <v>73655.5303030303</v>
      </c>
      <c r="AV28" s="48">
        <v>61364.42424242424</v>
      </c>
      <c r="AW28" s="48">
        <v>63203.80303030303</v>
      </c>
      <c r="AX28" s="49">
        <v>70039.75757575758</v>
      </c>
      <c r="AY28" s="47">
        <v>80612.37878787878</v>
      </c>
      <c r="AZ28" s="48">
        <v>66394.24242424243</v>
      </c>
      <c r="BA28" s="48">
        <v>68405.16666666667</v>
      </c>
      <c r="BB28" s="49">
        <v>75343.59090909091</v>
      </c>
      <c r="BC28" s="47">
        <v>88162.10606060605</v>
      </c>
      <c r="BD28" s="48">
        <v>70701.74242424243</v>
      </c>
      <c r="BE28" s="48">
        <v>59653.72839506173</v>
      </c>
      <c r="BF28" s="49">
        <v>108816.625</v>
      </c>
      <c r="BG28" s="47">
        <v>123782.83333333334</v>
      </c>
      <c r="BH28" s="48">
        <v>103054.5625</v>
      </c>
      <c r="BI28" s="48">
        <v>105858.33333333333</v>
      </c>
      <c r="BJ28" s="49">
        <v>115487.64583333334</v>
      </c>
      <c r="BK28" s="47">
        <v>131423.27083333334</v>
      </c>
      <c r="BL28" s="48">
        <v>113205.39583333334</v>
      </c>
      <c r="BM28" s="48">
        <v>113798.1875</v>
      </c>
      <c r="BN28" s="49">
        <v>125270.97916666667</v>
      </c>
    </row>
    <row r="29" spans="2:66" ht="15" thickBot="1">
      <c r="B29" s="50" t="s">
        <v>108</v>
      </c>
      <c r="C29" s="243"/>
      <c r="D29" s="52">
        <v>15370.75</v>
      </c>
      <c r="E29" s="52">
        <v>51214.666666666664</v>
      </c>
      <c r="F29" s="53">
        <v>56555.583333333336</v>
      </c>
      <c r="G29" s="51">
        <v>69018.66666666667</v>
      </c>
      <c r="H29" s="52">
        <v>54445.333333333336</v>
      </c>
      <c r="I29" s="52">
        <v>55077.583333333336</v>
      </c>
      <c r="J29" s="53">
        <v>62122.083333333336</v>
      </c>
      <c r="K29" s="51">
        <v>77700.91666666667</v>
      </c>
      <c r="L29" s="52">
        <v>54956.916666666664</v>
      </c>
      <c r="M29" s="52">
        <v>60474.916666666664</v>
      </c>
      <c r="N29" s="53">
        <v>64462.083333333336</v>
      </c>
      <c r="O29" s="51">
        <v>76051.5</v>
      </c>
      <c r="P29" s="52">
        <v>62302.666666666664</v>
      </c>
      <c r="Q29" s="52">
        <v>65115.666666666664</v>
      </c>
      <c r="R29" s="53">
        <v>70759.16666666667</v>
      </c>
      <c r="S29" s="51">
        <v>85265.08333333333</v>
      </c>
      <c r="T29" s="51">
        <v>71076.5</v>
      </c>
      <c r="U29" s="51">
        <v>72892.41666666667</v>
      </c>
      <c r="V29" s="51">
        <v>78732.41666666667</v>
      </c>
      <c r="W29" s="96"/>
      <c r="X29" s="50" t="s">
        <v>108</v>
      </c>
      <c r="Y29" s="243"/>
      <c r="Z29" s="52">
        <v>2279.5</v>
      </c>
      <c r="AA29" s="52">
        <v>22530.833333333332</v>
      </c>
      <c r="AB29" s="53">
        <v>25941</v>
      </c>
      <c r="AC29" s="51">
        <v>25964.583333333332</v>
      </c>
      <c r="AD29" s="52">
        <v>23315.833333333332</v>
      </c>
      <c r="AE29" s="52">
        <v>23180.583333333332</v>
      </c>
      <c r="AF29" s="60">
        <v>26282.916666666668</v>
      </c>
      <c r="AG29" s="65">
        <v>25881.666666666668</v>
      </c>
      <c r="AH29" s="52">
        <v>21399.333333333332</v>
      </c>
      <c r="AI29" s="52">
        <v>22088.416666666668</v>
      </c>
      <c r="AJ29" s="66">
        <v>25655.25</v>
      </c>
      <c r="AK29" s="52">
        <v>26184.25</v>
      </c>
      <c r="AL29" s="52">
        <v>24092.583333333332</v>
      </c>
      <c r="AM29" s="52">
        <v>23780.416666666668</v>
      </c>
      <c r="AN29" s="53">
        <v>28356.583333333332</v>
      </c>
      <c r="AO29" s="52">
        <v>28295</v>
      </c>
      <c r="AP29" s="52">
        <v>26707.583333333332</v>
      </c>
      <c r="AQ29" s="52">
        <v>25987.333333333332</v>
      </c>
      <c r="AR29" s="52">
        <v>29456.166666666668</v>
      </c>
      <c r="AT29" s="50" t="s">
        <v>4</v>
      </c>
      <c r="AU29" s="51"/>
      <c r="AV29" s="52">
        <v>7403.083333333333</v>
      </c>
      <c r="AW29" s="52">
        <v>73745.5</v>
      </c>
      <c r="AX29" s="53">
        <v>82496.58333333334</v>
      </c>
      <c r="AY29" s="51">
        <v>94983.25</v>
      </c>
      <c r="AZ29" s="52">
        <v>77761.16666666667</v>
      </c>
      <c r="BA29" s="52">
        <v>78258.16666666667</v>
      </c>
      <c r="BB29" s="53">
        <v>88405</v>
      </c>
      <c r="BC29" s="51">
        <v>103582.58333333334</v>
      </c>
      <c r="BD29" s="52">
        <v>76356.25</v>
      </c>
      <c r="BE29" s="52">
        <v>82563.33333333333</v>
      </c>
      <c r="BF29" s="53">
        <v>90117.33333333334</v>
      </c>
      <c r="BG29" s="51">
        <v>102235.75</v>
      </c>
      <c r="BH29" s="52">
        <v>86395.25</v>
      </c>
      <c r="BI29" s="52">
        <v>88896.08333333333</v>
      </c>
      <c r="BJ29" s="53">
        <v>99115.75</v>
      </c>
      <c r="BK29" s="51">
        <v>113560.08333333333</v>
      </c>
      <c r="BL29" s="52">
        <v>97784.08333333333</v>
      </c>
      <c r="BM29" s="52">
        <v>98879.75</v>
      </c>
      <c r="BN29" s="53">
        <v>108188.58333333334</v>
      </c>
    </row>
    <row r="30" spans="2:66" ht="15" thickBot="1">
      <c r="B30" s="46" t="s">
        <v>154</v>
      </c>
      <c r="C30" s="193">
        <f>SUM(C18:C29)/10</f>
        <v>151598.42640692642</v>
      </c>
      <c r="D30" s="193">
        <f>SUM(D18:D29)/11</f>
        <v>87806.58578862213</v>
      </c>
      <c r="E30" s="193">
        <f>SUM(E18:E29)/11</f>
        <v>102034.94827277101</v>
      </c>
      <c r="F30" s="193">
        <f>SUM(F18:F29)/11</f>
        <v>108008.67157068521</v>
      </c>
      <c r="G30" s="193">
        <f>SUM(G18:G29)/11</f>
        <v>154928.2749005204</v>
      </c>
      <c r="H30" s="193">
        <f>SUM(H18:H29)/12</f>
        <v>100277.18342953343</v>
      </c>
      <c r="I30" s="193">
        <v>104015.20667588584</v>
      </c>
      <c r="J30" s="193">
        <v>114584.01468654802</v>
      </c>
      <c r="K30" s="193">
        <v>164510.0531345198</v>
      </c>
      <c r="L30" s="193">
        <v>99585.23017877185</v>
      </c>
      <c r="M30" s="193">
        <v>117183.16172104645</v>
      </c>
      <c r="N30" s="193">
        <v>128815.92768408288</v>
      </c>
      <c r="O30" s="193">
        <v>174132.24976300704</v>
      </c>
      <c r="P30" s="193">
        <v>113651.88940145502</v>
      </c>
      <c r="Q30" s="193">
        <v>129775.87039241624</v>
      </c>
      <c r="R30" s="193">
        <v>134365.0993055556</v>
      </c>
      <c r="S30" s="193">
        <v>184032.6525683422</v>
      </c>
      <c r="T30" s="193">
        <v>120861.36565806878</v>
      </c>
      <c r="U30" s="193">
        <v>138239.08078703706</v>
      </c>
      <c r="V30" s="193">
        <v>140526.06112213404</v>
      </c>
      <c r="W30" s="96"/>
      <c r="X30" s="46" t="str">
        <f>+B30</f>
        <v>Promedio</v>
      </c>
      <c r="Y30" s="193">
        <f>AVERAGE(Y18:Y29)</f>
        <v>48641.36162337663</v>
      </c>
      <c r="Z30" s="193">
        <f>SUM(Z18:Z29)/11</f>
        <v>40498.900975119155</v>
      </c>
      <c r="AA30" s="193">
        <f>SUM(AA18:AA29)/11</f>
        <v>41866.9411080502</v>
      </c>
      <c r="AB30" s="193">
        <f>SUM(AB18:AB29)/11</f>
        <v>45235.96745375836</v>
      </c>
      <c r="AC30" s="193">
        <f>SUM(AC18:AC29)/11</f>
        <v>45663.71025624207</v>
      </c>
      <c r="AD30" s="193">
        <v>42843.62793209877</v>
      </c>
      <c r="AE30" s="193">
        <v>43547.51175444925</v>
      </c>
      <c r="AF30" s="193">
        <v>47157.42115199615</v>
      </c>
      <c r="AG30" s="193">
        <v>48345.824619207946</v>
      </c>
      <c r="AH30" s="193">
        <v>43528.255741943234</v>
      </c>
      <c r="AI30" s="193">
        <v>44636.33976337448</v>
      </c>
      <c r="AJ30" s="193">
        <v>48015.41778549383</v>
      </c>
      <c r="AK30" s="193">
        <v>49214.57821318342</v>
      </c>
      <c r="AL30" s="193">
        <v>45513.14186507937</v>
      </c>
      <c r="AM30" s="193">
        <v>46710.43262786596</v>
      </c>
      <c r="AN30" s="193">
        <v>49746.79188161376</v>
      </c>
      <c r="AO30" s="193">
        <v>51012.51199845679</v>
      </c>
      <c r="AP30" s="193">
        <v>48711.32301587301</v>
      </c>
      <c r="AQ30" s="193">
        <v>47164.79453813934</v>
      </c>
      <c r="AR30" s="193">
        <v>50854.30923170194</v>
      </c>
      <c r="AT30" s="46" t="str">
        <f>+AT13</f>
        <v>Promedio general</v>
      </c>
      <c r="AU30" s="193">
        <f>SUM(AU18:AU29)/10</f>
        <v>200239.78803030303</v>
      </c>
      <c r="AV30" s="193">
        <f>SUM(AV18:AV29)/11</f>
        <v>127373.9261576807</v>
      </c>
      <c r="AW30" s="193">
        <f>SUM(AW18:AW29)/11</f>
        <v>143901.8893808212</v>
      </c>
      <c r="AX30" s="193">
        <f>SUM(AX18:AX29)/11</f>
        <v>153244.63902444355</v>
      </c>
      <c r="AY30" s="193">
        <f>SUM(AY18:AY29)/11</f>
        <v>200591.98515676244</v>
      </c>
      <c r="AZ30" s="193">
        <v>143120.8113616322</v>
      </c>
      <c r="BA30" s="193">
        <v>147562.7184303351</v>
      </c>
      <c r="BB30" s="193">
        <v>161741.4358385442</v>
      </c>
      <c r="BC30" s="193">
        <v>212855.8777537278</v>
      </c>
      <c r="BD30" s="193">
        <v>143113.4859207151</v>
      </c>
      <c r="BE30" s="193">
        <v>161819.50148442094</v>
      </c>
      <c r="BF30" s="193">
        <v>176831.34546957674</v>
      </c>
      <c r="BG30" s="193">
        <v>223346.82797619049</v>
      </c>
      <c r="BH30" s="193">
        <v>159165.03126653438</v>
      </c>
      <c r="BI30" s="193">
        <v>176486.30302028218</v>
      </c>
      <c r="BJ30" s="193">
        <v>184111.89118716933</v>
      </c>
      <c r="BK30" s="193">
        <v>235045.16456679898</v>
      </c>
      <c r="BL30" s="193">
        <v>169572.68867394177</v>
      </c>
      <c r="BM30" s="193">
        <v>185403.8753251764</v>
      </c>
      <c r="BN30" s="193">
        <v>191380.37035383598</v>
      </c>
    </row>
    <row r="31" spans="3:66" ht="15" thickBot="1"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</row>
    <row r="32" spans="2:66" ht="15.75" customHeight="1" thickBot="1">
      <c r="B32" s="269" t="s">
        <v>79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1"/>
      <c r="W32" s="96"/>
      <c r="X32" s="269" t="s">
        <v>80</v>
      </c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1"/>
      <c r="AT32" s="262" t="s">
        <v>20</v>
      </c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4"/>
    </row>
    <row r="33" spans="2:66" ht="15.75" customHeight="1" thickBot="1" thickTop="1">
      <c r="B33" s="268" t="s">
        <v>73</v>
      </c>
      <c r="C33" s="262">
        <v>2014</v>
      </c>
      <c r="D33" s="263"/>
      <c r="E33" s="263"/>
      <c r="F33" s="264"/>
      <c r="G33" s="262">
        <v>2015</v>
      </c>
      <c r="H33" s="263"/>
      <c r="I33" s="263"/>
      <c r="J33" s="264"/>
      <c r="K33" s="262">
        <v>2016</v>
      </c>
      <c r="L33" s="263"/>
      <c r="M33" s="263"/>
      <c r="N33" s="264"/>
      <c r="O33" s="265">
        <v>2017</v>
      </c>
      <c r="P33" s="266"/>
      <c r="Q33" s="266"/>
      <c r="R33" s="267"/>
      <c r="S33" s="262">
        <v>2018</v>
      </c>
      <c r="T33" s="263"/>
      <c r="U33" s="263"/>
      <c r="V33" s="264"/>
      <c r="W33" s="96"/>
      <c r="X33" s="268" t="s">
        <v>73</v>
      </c>
      <c r="Y33" s="262">
        <v>2014</v>
      </c>
      <c r="Z33" s="263"/>
      <c r="AA33" s="263"/>
      <c r="AB33" s="264"/>
      <c r="AC33" s="262">
        <v>2015</v>
      </c>
      <c r="AD33" s="263"/>
      <c r="AE33" s="263"/>
      <c r="AF33" s="264"/>
      <c r="AG33" s="262">
        <v>2016</v>
      </c>
      <c r="AH33" s="263"/>
      <c r="AI33" s="263"/>
      <c r="AJ33" s="264"/>
      <c r="AK33" s="265">
        <v>2017</v>
      </c>
      <c r="AL33" s="266"/>
      <c r="AM33" s="266"/>
      <c r="AN33" s="267"/>
      <c r="AO33" s="262">
        <v>2018</v>
      </c>
      <c r="AP33" s="263"/>
      <c r="AQ33" s="263"/>
      <c r="AR33" s="264"/>
      <c r="AT33" s="257" t="s">
        <v>73</v>
      </c>
      <c r="AU33" s="259">
        <v>2014</v>
      </c>
      <c r="AV33" s="260"/>
      <c r="AW33" s="260"/>
      <c r="AX33" s="261"/>
      <c r="AY33" s="259">
        <v>2015</v>
      </c>
      <c r="AZ33" s="260"/>
      <c r="BA33" s="260"/>
      <c r="BB33" s="261"/>
      <c r="BC33" s="259">
        <v>2016</v>
      </c>
      <c r="BD33" s="260"/>
      <c r="BE33" s="260"/>
      <c r="BF33" s="261"/>
      <c r="BG33" s="259">
        <v>2017</v>
      </c>
      <c r="BH33" s="260"/>
      <c r="BI33" s="260"/>
      <c r="BJ33" s="261"/>
      <c r="BK33" s="259">
        <v>2018</v>
      </c>
      <c r="BL33" s="260"/>
      <c r="BM33" s="260"/>
      <c r="BN33" s="261"/>
    </row>
    <row r="34" spans="2:66" ht="15" thickBot="1">
      <c r="B34" s="258"/>
      <c r="C34" s="37" t="s">
        <v>96</v>
      </c>
      <c r="D34" s="38" t="s">
        <v>97</v>
      </c>
      <c r="E34" s="38" t="s">
        <v>114</v>
      </c>
      <c r="F34" s="39" t="s">
        <v>113</v>
      </c>
      <c r="G34" s="37" t="s">
        <v>96</v>
      </c>
      <c r="H34" s="38" t="s">
        <v>97</v>
      </c>
      <c r="I34" s="38" t="s">
        <v>114</v>
      </c>
      <c r="J34" s="40" t="s">
        <v>113</v>
      </c>
      <c r="K34" s="41" t="s">
        <v>96</v>
      </c>
      <c r="L34" s="42" t="s">
        <v>97</v>
      </c>
      <c r="M34" s="42" t="s">
        <v>114</v>
      </c>
      <c r="N34" s="40" t="s">
        <v>113</v>
      </c>
      <c r="O34" s="58" t="s">
        <v>96</v>
      </c>
      <c r="P34" s="58" t="s">
        <v>97</v>
      </c>
      <c r="Q34" s="58" t="s">
        <v>114</v>
      </c>
      <c r="R34" s="58" t="s">
        <v>113</v>
      </c>
      <c r="S34" s="41" t="s">
        <v>96</v>
      </c>
      <c r="T34" s="42" t="s">
        <v>97</v>
      </c>
      <c r="U34" s="43" t="s">
        <v>114</v>
      </c>
      <c r="V34" s="44" t="s">
        <v>113</v>
      </c>
      <c r="W34" s="96"/>
      <c r="X34" s="258" t="s">
        <v>73</v>
      </c>
      <c r="Y34" s="37" t="s">
        <v>96</v>
      </c>
      <c r="Z34" s="38" t="s">
        <v>97</v>
      </c>
      <c r="AA34" s="38" t="s">
        <v>114</v>
      </c>
      <c r="AB34" s="39" t="s">
        <v>113</v>
      </c>
      <c r="AC34" s="37" t="s">
        <v>96</v>
      </c>
      <c r="AD34" s="38" t="s">
        <v>97</v>
      </c>
      <c r="AE34" s="38" t="s">
        <v>114</v>
      </c>
      <c r="AF34" s="40" t="s">
        <v>113</v>
      </c>
      <c r="AG34" s="41" t="s">
        <v>96</v>
      </c>
      <c r="AH34" s="42" t="s">
        <v>97</v>
      </c>
      <c r="AI34" s="42" t="s">
        <v>114</v>
      </c>
      <c r="AJ34" s="40" t="s">
        <v>113</v>
      </c>
      <c r="AK34" s="58" t="s">
        <v>96</v>
      </c>
      <c r="AL34" s="58" t="s">
        <v>97</v>
      </c>
      <c r="AM34" s="58" t="s">
        <v>114</v>
      </c>
      <c r="AN34" s="58" t="s">
        <v>113</v>
      </c>
      <c r="AO34" s="41" t="s">
        <v>96</v>
      </c>
      <c r="AP34" s="42" t="s">
        <v>97</v>
      </c>
      <c r="AQ34" s="42" t="s">
        <v>114</v>
      </c>
      <c r="AR34" s="42"/>
      <c r="AS34" s="45"/>
      <c r="AT34" s="258" t="s">
        <v>5</v>
      </c>
      <c r="AU34" s="37"/>
      <c r="AV34" s="38"/>
      <c r="AW34" s="38"/>
      <c r="AX34" s="39" t="s">
        <v>113</v>
      </c>
      <c r="AY34" s="37" t="s">
        <v>96</v>
      </c>
      <c r="AZ34" s="38" t="s">
        <v>97</v>
      </c>
      <c r="BA34" s="38" t="s">
        <v>114</v>
      </c>
      <c r="BB34" s="40" t="s">
        <v>113</v>
      </c>
      <c r="BC34" s="41" t="s">
        <v>96</v>
      </c>
      <c r="BD34" s="42" t="s">
        <v>97</v>
      </c>
      <c r="BE34" s="42" t="s">
        <v>114</v>
      </c>
      <c r="BF34" s="40" t="s">
        <v>113</v>
      </c>
      <c r="BG34" s="41" t="s">
        <v>96</v>
      </c>
      <c r="BH34" s="42" t="s">
        <v>97</v>
      </c>
      <c r="BI34" s="43" t="s">
        <v>114</v>
      </c>
      <c r="BJ34" s="44" t="s">
        <v>113</v>
      </c>
      <c r="BK34" s="41" t="s">
        <v>96</v>
      </c>
      <c r="BL34" s="41" t="s">
        <v>97</v>
      </c>
      <c r="BM34" s="41" t="s">
        <v>114</v>
      </c>
      <c r="BN34" s="41" t="s">
        <v>113</v>
      </c>
    </row>
    <row r="35" spans="2:66" ht="15" thickBot="1">
      <c r="B35" s="54" t="s">
        <v>1</v>
      </c>
      <c r="C35" s="243"/>
      <c r="D35" s="242"/>
      <c r="E35" s="242"/>
      <c r="F35" s="49">
        <v>96981</v>
      </c>
      <c r="G35" s="47">
        <v>175307.33333333334</v>
      </c>
      <c r="H35" s="48">
        <v>129397.33333333333</v>
      </c>
      <c r="I35" s="48">
        <v>87460.83333333333</v>
      </c>
      <c r="J35" s="49">
        <v>147110.33333333334</v>
      </c>
      <c r="K35" s="47">
        <v>169892.16666666666</v>
      </c>
      <c r="L35" s="48">
        <v>138162.16666666666</v>
      </c>
      <c r="M35" s="48">
        <v>163488.66666666666</v>
      </c>
      <c r="N35" s="49">
        <v>154363.33333333334</v>
      </c>
      <c r="O35" s="47">
        <v>169677.5</v>
      </c>
      <c r="P35" s="48">
        <v>139919.5</v>
      </c>
      <c r="Q35" s="48">
        <v>166914.5</v>
      </c>
      <c r="R35" s="49">
        <v>156360.83333333334</v>
      </c>
      <c r="S35" s="47">
        <v>179334.33333333334</v>
      </c>
      <c r="T35" s="47">
        <v>146449.5</v>
      </c>
      <c r="U35" s="47">
        <v>173592.83333333334</v>
      </c>
      <c r="V35" s="47">
        <v>162568</v>
      </c>
      <c r="W35" s="96"/>
      <c r="X35" s="54" t="s">
        <v>1</v>
      </c>
      <c r="Y35" s="243"/>
      <c r="Z35" s="242"/>
      <c r="AA35" s="242"/>
      <c r="AB35" s="49">
        <v>15420.333333333334</v>
      </c>
      <c r="AC35" s="47">
        <v>26851.333333333332</v>
      </c>
      <c r="AD35" s="48">
        <v>24605</v>
      </c>
      <c r="AE35" s="48">
        <v>19706.333333333332</v>
      </c>
      <c r="AF35" s="49">
        <v>43088</v>
      </c>
      <c r="AG35" s="47">
        <v>40880.666666666664</v>
      </c>
      <c r="AH35" s="48">
        <v>40044.5</v>
      </c>
      <c r="AI35" s="48">
        <v>42364.833333333336</v>
      </c>
      <c r="AJ35" s="49">
        <v>40804.166666666664</v>
      </c>
      <c r="AK35" s="47">
        <v>40870.333333333336</v>
      </c>
      <c r="AL35" s="48">
        <v>39523.5</v>
      </c>
      <c r="AM35" s="48">
        <v>41998.333333333336</v>
      </c>
      <c r="AN35" s="49">
        <v>42049.5</v>
      </c>
      <c r="AO35" s="47">
        <v>40773.166666666664</v>
      </c>
      <c r="AP35" s="47">
        <v>39456.166666666664</v>
      </c>
      <c r="AQ35" s="47">
        <v>40946</v>
      </c>
      <c r="AR35" s="47">
        <v>41574.5</v>
      </c>
      <c r="AT35" s="54" t="s">
        <v>1</v>
      </c>
      <c r="AU35" s="243"/>
      <c r="AV35" s="242"/>
      <c r="AW35" s="242"/>
      <c r="AX35" s="49">
        <v>112401.33333333333</v>
      </c>
      <c r="AY35" s="47">
        <v>202158.6666666667</v>
      </c>
      <c r="AZ35" s="48">
        <v>154002.3333333333</v>
      </c>
      <c r="BA35" s="48">
        <v>107167.16666666666</v>
      </c>
      <c r="BB35" s="49">
        <v>190198.33333333334</v>
      </c>
      <c r="BC35" s="47">
        <v>210772.8333333333</v>
      </c>
      <c r="BD35" s="48">
        <v>178206.66666666666</v>
      </c>
      <c r="BE35" s="48">
        <v>205853.5</v>
      </c>
      <c r="BF35" s="49">
        <v>195167.5</v>
      </c>
      <c r="BG35" s="47">
        <v>210547.83333333334</v>
      </c>
      <c r="BH35" s="48">
        <v>179443</v>
      </c>
      <c r="BI35" s="48">
        <v>208912.83333333334</v>
      </c>
      <c r="BJ35" s="49">
        <v>198410.33333333334</v>
      </c>
      <c r="BK35" s="47">
        <v>220107.5</v>
      </c>
      <c r="BL35" s="47">
        <v>185905.66666666666</v>
      </c>
      <c r="BM35" s="47">
        <v>214538.83333333334</v>
      </c>
      <c r="BN35" s="47">
        <v>204142.5</v>
      </c>
    </row>
    <row r="36" spans="2:66" ht="15" thickBot="1">
      <c r="B36" s="55" t="s">
        <v>6</v>
      </c>
      <c r="C36" s="51">
        <v>107513.58333333333</v>
      </c>
      <c r="D36" s="52">
        <v>127412.16666666667</v>
      </c>
      <c r="E36" s="52">
        <v>126389.83333333333</v>
      </c>
      <c r="F36" s="53">
        <v>143632.25</v>
      </c>
      <c r="G36" s="51">
        <v>115378.16666666667</v>
      </c>
      <c r="H36" s="52">
        <v>136057.16666666666</v>
      </c>
      <c r="I36" s="52">
        <v>136140.58333333334</v>
      </c>
      <c r="J36" s="53">
        <v>159961.16666666666</v>
      </c>
      <c r="K36" s="51">
        <v>134721.58333333334</v>
      </c>
      <c r="L36" s="52">
        <v>158439.66666666666</v>
      </c>
      <c r="M36" s="52">
        <v>154041.16666666666</v>
      </c>
      <c r="N36" s="53">
        <v>166588.33333333334</v>
      </c>
      <c r="O36" s="51">
        <v>146898.16666666666</v>
      </c>
      <c r="P36" s="52">
        <v>160959.08333333334</v>
      </c>
      <c r="Q36" s="52">
        <v>164666.33333333334</v>
      </c>
      <c r="R36" s="53">
        <v>180564.33333333334</v>
      </c>
      <c r="S36" s="51">
        <v>150357.25</v>
      </c>
      <c r="T36" s="51">
        <v>172067.08333333334</v>
      </c>
      <c r="U36" s="51">
        <v>190175.66666666666</v>
      </c>
      <c r="V36" s="51">
        <v>255497.91666666666</v>
      </c>
      <c r="W36" s="96"/>
      <c r="X36" s="55" t="s">
        <v>6</v>
      </c>
      <c r="Y36" s="51">
        <v>1192</v>
      </c>
      <c r="Z36" s="52">
        <v>1260.3333333333333</v>
      </c>
      <c r="AA36" s="52">
        <v>1205.5833333333333</v>
      </c>
      <c r="AB36" s="53">
        <v>1537.25</v>
      </c>
      <c r="AC36" s="51">
        <v>1227.8333333333333</v>
      </c>
      <c r="AD36" s="52">
        <v>1353.1666666666667</v>
      </c>
      <c r="AE36" s="52">
        <v>1385.25</v>
      </c>
      <c r="AF36" s="53">
        <v>1760.3333333333333</v>
      </c>
      <c r="AG36" s="51">
        <v>1657.5833333333333</v>
      </c>
      <c r="AH36" s="52">
        <v>2401</v>
      </c>
      <c r="AI36" s="52">
        <v>3030.25</v>
      </c>
      <c r="AJ36" s="53">
        <v>3185.6666666666665</v>
      </c>
      <c r="AK36" s="51">
        <v>3029.4166666666665</v>
      </c>
      <c r="AL36" s="52">
        <v>2944.4166666666665</v>
      </c>
      <c r="AM36" s="52">
        <v>2684.5</v>
      </c>
      <c r="AN36" s="53">
        <v>2117.1666666666665</v>
      </c>
      <c r="AO36" s="51">
        <v>1726.5833333333333</v>
      </c>
      <c r="AP36" s="51">
        <v>2017.5833333333333</v>
      </c>
      <c r="AQ36" s="51">
        <v>1749.1666666666667</v>
      </c>
      <c r="AR36" s="51">
        <v>2350.1666666666665</v>
      </c>
      <c r="AT36" s="55" t="s">
        <v>6</v>
      </c>
      <c r="AU36" s="51">
        <v>108705.58333333333</v>
      </c>
      <c r="AV36" s="52">
        <v>128672.5</v>
      </c>
      <c r="AW36" s="52">
        <v>127595.41666666666</v>
      </c>
      <c r="AX36" s="53">
        <v>145169.5</v>
      </c>
      <c r="AY36" s="51">
        <v>116606</v>
      </c>
      <c r="AZ36" s="52">
        <v>137410.3333333333</v>
      </c>
      <c r="BA36" s="52">
        <v>137525.83333333334</v>
      </c>
      <c r="BB36" s="53">
        <v>161721.5</v>
      </c>
      <c r="BC36" s="51">
        <v>136379.1666666667</v>
      </c>
      <c r="BD36" s="52">
        <v>160840.66666666666</v>
      </c>
      <c r="BE36" s="52">
        <v>157071.41666666666</v>
      </c>
      <c r="BF36" s="53">
        <v>169774</v>
      </c>
      <c r="BG36" s="51">
        <v>149927.5833333333</v>
      </c>
      <c r="BH36" s="52">
        <v>163903.5</v>
      </c>
      <c r="BI36" s="52">
        <v>167350.83333333334</v>
      </c>
      <c r="BJ36" s="53">
        <v>182681.5</v>
      </c>
      <c r="BK36" s="51">
        <v>152083.83333333334</v>
      </c>
      <c r="BL36" s="51">
        <v>174084.6666666667</v>
      </c>
      <c r="BM36" s="51">
        <v>191924.8333333333</v>
      </c>
      <c r="BN36" s="51">
        <v>257848.0833333333</v>
      </c>
    </row>
    <row r="37" spans="2:66" ht="15" thickBot="1">
      <c r="B37" s="54" t="s">
        <v>7</v>
      </c>
      <c r="C37" s="47">
        <v>91707</v>
      </c>
      <c r="D37" s="48">
        <v>68847.44444444444</v>
      </c>
      <c r="E37" s="48">
        <v>76636.11111111111</v>
      </c>
      <c r="F37" s="49">
        <v>84898.66666666667</v>
      </c>
      <c r="G37" s="47">
        <v>105201.44444444444</v>
      </c>
      <c r="H37" s="48">
        <v>85082</v>
      </c>
      <c r="I37" s="48">
        <v>86144.55555555556</v>
      </c>
      <c r="J37" s="49">
        <v>94751.66666666667</v>
      </c>
      <c r="K37" s="47">
        <v>117777.11111111111</v>
      </c>
      <c r="L37" s="48">
        <v>86773.44444444444</v>
      </c>
      <c r="M37" s="48">
        <v>92954.22222222222</v>
      </c>
      <c r="N37" s="49">
        <v>97962</v>
      </c>
      <c r="O37" s="47">
        <v>110647.44444444444</v>
      </c>
      <c r="P37" s="48">
        <v>87012.11111111111</v>
      </c>
      <c r="Q37" s="48">
        <v>95448.77777777778</v>
      </c>
      <c r="R37" s="49">
        <v>104181.55555555556</v>
      </c>
      <c r="S37" s="47">
        <v>123203.55555555556</v>
      </c>
      <c r="T37" s="47">
        <v>95877.66666666667</v>
      </c>
      <c r="U37" s="47">
        <v>101368</v>
      </c>
      <c r="V37" s="47">
        <v>103128.88888888889</v>
      </c>
      <c r="W37" s="96"/>
      <c r="X37" s="54" t="s">
        <v>7</v>
      </c>
      <c r="Y37" s="47">
        <v>33400.444444444445</v>
      </c>
      <c r="Z37" s="48">
        <v>31421.777777777777</v>
      </c>
      <c r="AA37" s="48">
        <v>30497.555555555555</v>
      </c>
      <c r="AB37" s="49">
        <v>34157.88888888889</v>
      </c>
      <c r="AC37" s="47">
        <v>33788.444444444445</v>
      </c>
      <c r="AD37" s="48">
        <v>32970.666666666664</v>
      </c>
      <c r="AE37" s="48">
        <v>31064.777777777777</v>
      </c>
      <c r="AF37" s="49">
        <v>33797.77777777778</v>
      </c>
      <c r="AG37" s="47">
        <v>34571.666666666664</v>
      </c>
      <c r="AH37" s="48">
        <v>33590.11111111111</v>
      </c>
      <c r="AI37" s="48">
        <v>35093.333333333336</v>
      </c>
      <c r="AJ37" s="49">
        <v>37102</v>
      </c>
      <c r="AK37" s="47">
        <v>36252.666666666664</v>
      </c>
      <c r="AL37" s="48">
        <v>36049.11111111111</v>
      </c>
      <c r="AM37" s="48">
        <v>37044.444444444445</v>
      </c>
      <c r="AN37" s="49">
        <v>38009.88888888889</v>
      </c>
      <c r="AO37" s="47">
        <v>38736</v>
      </c>
      <c r="AP37" s="47">
        <v>39511</v>
      </c>
      <c r="AQ37" s="47">
        <v>38024</v>
      </c>
      <c r="AR37" s="47">
        <v>39295.11111111111</v>
      </c>
      <c r="AT37" s="54" t="s">
        <v>7</v>
      </c>
      <c r="AU37" s="47">
        <v>125107.44444444444</v>
      </c>
      <c r="AV37" s="48">
        <v>100269.22222222222</v>
      </c>
      <c r="AW37" s="48">
        <v>107133.66666666666</v>
      </c>
      <c r="AX37" s="49">
        <v>119056.55555555556</v>
      </c>
      <c r="AY37" s="47">
        <v>138989.88888888888</v>
      </c>
      <c r="AZ37" s="48">
        <v>118052.66666666666</v>
      </c>
      <c r="BA37" s="48">
        <v>117209.33333333334</v>
      </c>
      <c r="BB37" s="49">
        <v>128549.44444444445</v>
      </c>
      <c r="BC37" s="47">
        <v>152348.77777777778</v>
      </c>
      <c r="BD37" s="48">
        <v>120363.55555555555</v>
      </c>
      <c r="BE37" s="48">
        <v>128047.55555555556</v>
      </c>
      <c r="BF37" s="49">
        <v>135064</v>
      </c>
      <c r="BG37" s="47">
        <v>146900.1111111111</v>
      </c>
      <c r="BH37" s="48">
        <v>123061.22222222222</v>
      </c>
      <c r="BI37" s="48">
        <v>132493.22222222222</v>
      </c>
      <c r="BJ37" s="49">
        <v>142191.44444444444</v>
      </c>
      <c r="BK37" s="47">
        <v>161939.55555555556</v>
      </c>
      <c r="BL37" s="47">
        <v>135388.6666666667</v>
      </c>
      <c r="BM37" s="47">
        <v>139392</v>
      </c>
      <c r="BN37" s="47">
        <v>142424</v>
      </c>
    </row>
    <row r="38" spans="2:66" ht="15" thickBot="1">
      <c r="B38" s="55" t="s">
        <v>109</v>
      </c>
      <c r="C38" s="243"/>
      <c r="D38" s="242"/>
      <c r="E38" s="242"/>
      <c r="F38" s="244"/>
      <c r="G38" s="243"/>
      <c r="H38" s="242"/>
      <c r="I38" s="242"/>
      <c r="J38" s="244"/>
      <c r="K38" s="243"/>
      <c r="L38" s="242"/>
      <c r="M38" s="52">
        <v>46726.333333333336</v>
      </c>
      <c r="N38" s="53">
        <v>115756.66666666667</v>
      </c>
      <c r="O38" s="51">
        <v>146717.33333333334</v>
      </c>
      <c r="P38" s="52">
        <v>110237.16666666667</v>
      </c>
      <c r="Q38" s="52">
        <v>119367.16666666667</v>
      </c>
      <c r="R38" s="53">
        <v>129295.66666666667</v>
      </c>
      <c r="S38" s="51">
        <v>117709.5</v>
      </c>
      <c r="T38" s="51">
        <v>118075.16666666667</v>
      </c>
      <c r="U38" s="51">
        <v>128398.83333333333</v>
      </c>
      <c r="V38" s="51">
        <v>135239</v>
      </c>
      <c r="W38" s="96"/>
      <c r="X38" s="55" t="s">
        <v>109</v>
      </c>
      <c r="Y38" s="243"/>
      <c r="Z38" s="242"/>
      <c r="AA38" s="242"/>
      <c r="AB38" s="244"/>
      <c r="AC38" s="243"/>
      <c r="AD38" s="242"/>
      <c r="AE38" s="242"/>
      <c r="AF38" s="244"/>
      <c r="AG38" s="243"/>
      <c r="AH38" s="242"/>
      <c r="AI38" s="52">
        <v>17728.5</v>
      </c>
      <c r="AJ38" s="53">
        <v>40557.833333333336</v>
      </c>
      <c r="AK38" s="51">
        <v>43411.666666666664</v>
      </c>
      <c r="AL38" s="52">
        <v>40874.166666666664</v>
      </c>
      <c r="AM38" s="52">
        <v>42301.5</v>
      </c>
      <c r="AN38" s="53">
        <v>43003.5</v>
      </c>
      <c r="AO38" s="51">
        <v>28204.5</v>
      </c>
      <c r="AP38" s="51">
        <v>43573.833333333336</v>
      </c>
      <c r="AQ38" s="51">
        <v>45301.166666666664</v>
      </c>
      <c r="AR38" s="51">
        <v>44749.5</v>
      </c>
      <c r="AT38" s="55" t="s">
        <v>22</v>
      </c>
      <c r="AU38" s="243"/>
      <c r="AV38" s="242"/>
      <c r="AW38" s="242"/>
      <c r="AX38" s="244"/>
      <c r="AY38" s="243"/>
      <c r="AZ38" s="242"/>
      <c r="BA38" s="242"/>
      <c r="BB38" s="244"/>
      <c r="BC38" s="243"/>
      <c r="BD38" s="242"/>
      <c r="BE38" s="52">
        <v>64454.833333333336</v>
      </c>
      <c r="BF38" s="53">
        <v>156314.5</v>
      </c>
      <c r="BG38" s="51">
        <v>190129</v>
      </c>
      <c r="BH38" s="52">
        <v>151111.33333333334</v>
      </c>
      <c r="BI38" s="52">
        <v>161668.6666666667</v>
      </c>
      <c r="BJ38" s="53">
        <v>172299.1666666667</v>
      </c>
      <c r="BK38" s="51">
        <v>145914</v>
      </c>
      <c r="BL38" s="51">
        <v>161649</v>
      </c>
      <c r="BM38" s="51">
        <v>173700</v>
      </c>
      <c r="BN38" s="51">
        <v>179988.5</v>
      </c>
    </row>
    <row r="39" spans="2:66" ht="15" thickBot="1">
      <c r="B39" s="54" t="s">
        <v>111</v>
      </c>
      <c r="C39" s="47">
        <v>195821.7435897436</v>
      </c>
      <c r="D39" s="48">
        <v>178882.5128205128</v>
      </c>
      <c r="E39" s="48">
        <v>189660.07692307694</v>
      </c>
      <c r="F39" s="49">
        <v>210782.87179487178</v>
      </c>
      <c r="G39" s="47">
        <v>214297.84615384616</v>
      </c>
      <c r="H39" s="48">
        <v>204775.3076923077</v>
      </c>
      <c r="I39" s="48">
        <v>206092.53846153847</v>
      </c>
      <c r="J39" s="49">
        <v>232089.94871794872</v>
      </c>
      <c r="K39" s="47">
        <v>230671.07692307694</v>
      </c>
      <c r="L39" s="48">
        <v>217699.1794871795</v>
      </c>
      <c r="M39" s="48">
        <v>231842.64102564103</v>
      </c>
      <c r="N39" s="49">
        <v>249665.89743589744</v>
      </c>
      <c r="O39" s="47">
        <v>247671.84615384616</v>
      </c>
      <c r="P39" s="48">
        <v>230385.8205128205</v>
      </c>
      <c r="Q39" s="48">
        <v>242607.66666666666</v>
      </c>
      <c r="R39" s="49">
        <v>264677.0256410256</v>
      </c>
      <c r="S39" s="47">
        <v>258955.5128205128</v>
      </c>
      <c r="T39" s="47">
        <v>247000.46153846153</v>
      </c>
      <c r="U39" s="47">
        <v>250475.7435897436</v>
      </c>
      <c r="V39" s="47">
        <v>272599.4871794872</v>
      </c>
      <c r="W39" s="96"/>
      <c r="X39" s="54" t="s">
        <v>111</v>
      </c>
      <c r="Y39" s="47">
        <v>23556.333333333332</v>
      </c>
      <c r="Z39" s="48">
        <v>22133.358974358973</v>
      </c>
      <c r="AA39" s="48">
        <v>21794.02564102564</v>
      </c>
      <c r="AB39" s="49">
        <v>24475.4358974359</v>
      </c>
      <c r="AC39" s="47">
        <v>24266.74358974359</v>
      </c>
      <c r="AD39" s="48">
        <v>23896.30769230769</v>
      </c>
      <c r="AE39" s="48">
        <v>24424.46153846154</v>
      </c>
      <c r="AF39" s="49">
        <v>26966.30769230769</v>
      </c>
      <c r="AG39" s="47">
        <v>27352.51282051282</v>
      </c>
      <c r="AH39" s="48">
        <v>26202.51282051282</v>
      </c>
      <c r="AI39" s="48">
        <v>26649.076923076922</v>
      </c>
      <c r="AJ39" s="49">
        <v>28616.30769230769</v>
      </c>
      <c r="AK39" s="47">
        <v>28227.51282051282</v>
      </c>
      <c r="AL39" s="48">
        <v>25886.02564102564</v>
      </c>
      <c r="AM39" s="48">
        <v>27177.94871794872</v>
      </c>
      <c r="AN39" s="49">
        <v>29222.333333333332</v>
      </c>
      <c r="AO39" s="47">
        <v>28668.5641025641</v>
      </c>
      <c r="AP39" s="47">
        <v>28174.615384615383</v>
      </c>
      <c r="AQ39" s="47">
        <v>27549.128205128207</v>
      </c>
      <c r="AR39" s="47">
        <v>30991.97435897436</v>
      </c>
      <c r="AT39" s="54" t="s">
        <v>8</v>
      </c>
      <c r="AU39" s="47">
        <v>219378.07692307694</v>
      </c>
      <c r="AV39" s="48">
        <v>201015.87179487178</v>
      </c>
      <c r="AW39" s="48">
        <v>211454.10256410256</v>
      </c>
      <c r="AX39" s="49">
        <v>235258.3076923077</v>
      </c>
      <c r="AY39" s="47">
        <v>238564.58974358975</v>
      </c>
      <c r="AZ39" s="48">
        <v>228671.61538461538</v>
      </c>
      <c r="BA39" s="48">
        <v>230517</v>
      </c>
      <c r="BB39" s="49">
        <v>259056.2564102564</v>
      </c>
      <c r="BC39" s="47">
        <v>258023.58974358975</v>
      </c>
      <c r="BD39" s="48">
        <v>243901.6923076923</v>
      </c>
      <c r="BE39" s="48">
        <v>258491.71794871794</v>
      </c>
      <c r="BF39" s="49">
        <v>278282.2051282051</v>
      </c>
      <c r="BG39" s="47">
        <v>275899.358974359</v>
      </c>
      <c r="BH39" s="48">
        <v>256271.84615384613</v>
      </c>
      <c r="BI39" s="48">
        <v>269785.6153846154</v>
      </c>
      <c r="BJ39" s="49">
        <v>293899.35897435894</v>
      </c>
      <c r="BK39" s="47">
        <v>287624.07692307694</v>
      </c>
      <c r="BL39" s="47">
        <v>275175.07692307694</v>
      </c>
      <c r="BM39" s="47">
        <v>278024.8717948718</v>
      </c>
      <c r="BN39" s="47">
        <v>303591.46153846156</v>
      </c>
    </row>
    <row r="40" spans="2:66" ht="15" thickBot="1">
      <c r="B40" s="55" t="s">
        <v>9</v>
      </c>
      <c r="C40" s="51">
        <v>50131.73333333333</v>
      </c>
      <c r="D40" s="52">
        <v>44526.6</v>
      </c>
      <c r="E40" s="52">
        <v>47631.96666666667</v>
      </c>
      <c r="F40" s="53">
        <v>53125.63333333333</v>
      </c>
      <c r="G40" s="51">
        <v>54886.13333333333</v>
      </c>
      <c r="H40" s="52">
        <v>50086.76666666667</v>
      </c>
      <c r="I40" s="52">
        <v>50598.566666666666</v>
      </c>
      <c r="J40" s="53">
        <v>56897.333333333336</v>
      </c>
      <c r="K40" s="51">
        <v>59205.333333333336</v>
      </c>
      <c r="L40" s="52">
        <v>53572.833333333336</v>
      </c>
      <c r="M40" s="52">
        <v>57442.933333333334</v>
      </c>
      <c r="N40" s="53">
        <v>60602.63333333333</v>
      </c>
      <c r="O40" s="51">
        <v>63291.46666666667</v>
      </c>
      <c r="P40" s="52">
        <v>56525.13333333333</v>
      </c>
      <c r="Q40" s="52">
        <v>62172.066666666666</v>
      </c>
      <c r="R40" s="53">
        <v>66681.36666666667</v>
      </c>
      <c r="S40" s="51">
        <v>65388.78787878788</v>
      </c>
      <c r="T40" s="51">
        <v>63783.78787878788</v>
      </c>
      <c r="U40" s="51">
        <v>64945.84848484849</v>
      </c>
      <c r="V40" s="51">
        <v>72423.78787878787</v>
      </c>
      <c r="W40" s="96"/>
      <c r="X40" s="55" t="s">
        <v>9</v>
      </c>
      <c r="Y40" s="51">
        <v>8598.266666666666</v>
      </c>
      <c r="Z40" s="52">
        <v>7616.666666666667</v>
      </c>
      <c r="AA40" s="52">
        <v>7923.733333333334</v>
      </c>
      <c r="AB40" s="53">
        <v>9083.633333333333</v>
      </c>
      <c r="AC40" s="51">
        <v>9302.966666666667</v>
      </c>
      <c r="AD40" s="52">
        <v>9563.533333333333</v>
      </c>
      <c r="AE40" s="52">
        <v>8479.166666666666</v>
      </c>
      <c r="AF40" s="53">
        <v>9031.9</v>
      </c>
      <c r="AG40" s="51">
        <v>10724.566666666668</v>
      </c>
      <c r="AH40" s="52">
        <v>9448.933333333332</v>
      </c>
      <c r="AI40" s="52">
        <v>9403.2</v>
      </c>
      <c r="AJ40" s="53">
        <v>9753.466666666667</v>
      </c>
      <c r="AK40" s="51">
        <v>9684.433333333332</v>
      </c>
      <c r="AL40" s="52">
        <v>8842.5</v>
      </c>
      <c r="AM40" s="52">
        <v>9078.566666666668</v>
      </c>
      <c r="AN40" s="53">
        <v>9704.533333333333</v>
      </c>
      <c r="AO40" s="51">
        <v>9145.30303030303</v>
      </c>
      <c r="AP40" s="51">
        <v>9412.878787878788</v>
      </c>
      <c r="AQ40" s="51">
        <v>9104.787878787878</v>
      </c>
      <c r="AR40" s="51">
        <v>10112.848484848484</v>
      </c>
      <c r="AT40" s="55" t="s">
        <v>9</v>
      </c>
      <c r="AU40" s="51">
        <v>58730</v>
      </c>
      <c r="AV40" s="52">
        <v>52143.26666666666</v>
      </c>
      <c r="AW40" s="52">
        <v>55555.7</v>
      </c>
      <c r="AX40" s="53">
        <v>62209.26666666666</v>
      </c>
      <c r="AY40" s="51">
        <v>64189.1</v>
      </c>
      <c r="AZ40" s="52">
        <v>59650.3</v>
      </c>
      <c r="BA40" s="52">
        <v>59077.73333333333</v>
      </c>
      <c r="BB40" s="53">
        <v>65929.23333333334</v>
      </c>
      <c r="BC40" s="51">
        <v>69929.90000000001</v>
      </c>
      <c r="BD40" s="52">
        <v>63021.76666666667</v>
      </c>
      <c r="BE40" s="52">
        <v>66846.13333333333</v>
      </c>
      <c r="BF40" s="53">
        <v>70356.1</v>
      </c>
      <c r="BG40" s="51">
        <v>72975.9</v>
      </c>
      <c r="BH40" s="52">
        <v>65367.63333333333</v>
      </c>
      <c r="BI40" s="52">
        <v>71250.63333333333</v>
      </c>
      <c r="BJ40" s="53">
        <v>76385.9</v>
      </c>
      <c r="BK40" s="51">
        <v>74534.09090909091</v>
      </c>
      <c r="BL40" s="51">
        <v>73196.66666666667</v>
      </c>
      <c r="BM40" s="51">
        <v>74050.63636363637</v>
      </c>
      <c r="BN40" s="51">
        <v>82536.63636363635</v>
      </c>
    </row>
    <row r="41" spans="2:66" ht="15" thickBot="1">
      <c r="B41" s="54" t="s">
        <v>110</v>
      </c>
      <c r="C41" s="47">
        <v>276869.4</v>
      </c>
      <c r="D41" s="48">
        <v>288608.93333333335</v>
      </c>
      <c r="E41" s="48">
        <v>295545.4</v>
      </c>
      <c r="F41" s="49">
        <v>321122.93333333335</v>
      </c>
      <c r="G41" s="47">
        <v>294236.73333333334</v>
      </c>
      <c r="H41" s="48">
        <v>315788.5333333333</v>
      </c>
      <c r="I41" s="48">
        <v>314471.26666666666</v>
      </c>
      <c r="J41" s="49">
        <v>351536.3333333333</v>
      </c>
      <c r="K41" s="47">
        <v>327602.73333333334</v>
      </c>
      <c r="L41" s="48">
        <v>341464.4666666667</v>
      </c>
      <c r="M41" s="48">
        <v>360772.6666666667</v>
      </c>
      <c r="N41" s="49">
        <v>378431.86666666664</v>
      </c>
      <c r="O41" s="47">
        <v>351916.73333333334</v>
      </c>
      <c r="P41" s="48">
        <v>361903.5333333333</v>
      </c>
      <c r="Q41" s="48">
        <v>379929.4666666667</v>
      </c>
      <c r="R41" s="49">
        <v>406589.2</v>
      </c>
      <c r="S41" s="47">
        <v>362199.3333333333</v>
      </c>
      <c r="T41" s="47">
        <v>385798.86666666664</v>
      </c>
      <c r="U41" s="47">
        <v>377786.6</v>
      </c>
      <c r="V41" s="47">
        <v>407293.2</v>
      </c>
      <c r="W41" s="96"/>
      <c r="X41" s="54" t="s">
        <v>110</v>
      </c>
      <c r="Y41" s="47">
        <v>35074.933333333334</v>
      </c>
      <c r="Z41" s="48">
        <v>33889.4</v>
      </c>
      <c r="AA41" s="48">
        <v>33030.6</v>
      </c>
      <c r="AB41" s="49">
        <v>36570.8</v>
      </c>
      <c r="AC41" s="47">
        <v>35364.666666666664</v>
      </c>
      <c r="AD41" s="48">
        <v>35357</v>
      </c>
      <c r="AE41" s="48">
        <v>34613.4</v>
      </c>
      <c r="AF41" s="49">
        <v>37069.066666666666</v>
      </c>
      <c r="AG41" s="47">
        <v>36292.8</v>
      </c>
      <c r="AH41" s="48">
        <v>34690.6</v>
      </c>
      <c r="AI41" s="48">
        <v>36577.4</v>
      </c>
      <c r="AJ41" s="49">
        <v>38598.26666666667</v>
      </c>
      <c r="AK41" s="47">
        <v>38460.333333333336</v>
      </c>
      <c r="AL41" s="48">
        <v>36183.066666666666</v>
      </c>
      <c r="AM41" s="48">
        <v>35605.933333333334</v>
      </c>
      <c r="AN41" s="49">
        <v>37941.066666666666</v>
      </c>
      <c r="AO41" s="47">
        <v>37441.933333333334</v>
      </c>
      <c r="AP41" s="47">
        <v>37412.6</v>
      </c>
      <c r="AQ41" s="47">
        <v>35584.6</v>
      </c>
      <c r="AR41" s="47">
        <v>39243</v>
      </c>
      <c r="AT41" s="54" t="s">
        <v>10</v>
      </c>
      <c r="AU41" s="47">
        <v>311944.3333333334</v>
      </c>
      <c r="AV41" s="48">
        <v>322498.3333333334</v>
      </c>
      <c r="AW41" s="48">
        <v>328576</v>
      </c>
      <c r="AX41" s="49">
        <v>357693.73333333334</v>
      </c>
      <c r="AY41" s="47">
        <v>329601.4</v>
      </c>
      <c r="AZ41" s="48">
        <v>351145.5333333333</v>
      </c>
      <c r="BA41" s="48">
        <v>349084.6666666667</v>
      </c>
      <c r="BB41" s="49">
        <v>388605.39999999997</v>
      </c>
      <c r="BC41" s="47">
        <v>363895.5333333333</v>
      </c>
      <c r="BD41" s="48">
        <v>376155.06666666665</v>
      </c>
      <c r="BE41" s="48">
        <v>397350.0666666667</v>
      </c>
      <c r="BF41" s="49">
        <v>417030.1333333333</v>
      </c>
      <c r="BG41" s="47">
        <v>390377.06666666665</v>
      </c>
      <c r="BH41" s="48">
        <v>398086.6</v>
      </c>
      <c r="BI41" s="48">
        <v>415535.4</v>
      </c>
      <c r="BJ41" s="49">
        <v>444530.26666666666</v>
      </c>
      <c r="BK41" s="47">
        <v>399641.26666666666</v>
      </c>
      <c r="BL41" s="47">
        <v>423211.4666666666</v>
      </c>
      <c r="BM41" s="47">
        <v>413371.19999999995</v>
      </c>
      <c r="BN41" s="47">
        <v>446536.2</v>
      </c>
    </row>
    <row r="42" spans="2:66" ht="15" thickBot="1">
      <c r="B42" s="55" t="s">
        <v>105</v>
      </c>
      <c r="C42" s="51">
        <v>120163.66666666667</v>
      </c>
      <c r="D42" s="52">
        <v>97119.16666666667</v>
      </c>
      <c r="E42" s="52">
        <v>97927.66666666667</v>
      </c>
      <c r="F42" s="53">
        <v>109150</v>
      </c>
      <c r="G42" s="51">
        <v>133861.66666666666</v>
      </c>
      <c r="H42" s="52">
        <v>109777.66666666667</v>
      </c>
      <c r="I42" s="52">
        <v>112514.66666666667</v>
      </c>
      <c r="J42" s="53">
        <v>126520.83333333333</v>
      </c>
      <c r="K42" s="51">
        <v>155443.5</v>
      </c>
      <c r="L42" s="52">
        <v>128900.16666666667</v>
      </c>
      <c r="M42" s="52">
        <v>135602.16666666666</v>
      </c>
      <c r="N42" s="53">
        <v>143275.55555555556</v>
      </c>
      <c r="O42" s="51">
        <v>191720.22222222222</v>
      </c>
      <c r="P42" s="52">
        <v>159694.88888888888</v>
      </c>
      <c r="Q42" s="52">
        <v>166766.33333333334</v>
      </c>
      <c r="R42" s="53">
        <v>179250</v>
      </c>
      <c r="S42" s="51">
        <v>207453.11111111112</v>
      </c>
      <c r="T42" s="51">
        <v>169231.77777777778</v>
      </c>
      <c r="U42" s="51">
        <v>169552.33333333334</v>
      </c>
      <c r="V42" s="51">
        <v>180238.33333333334</v>
      </c>
      <c r="W42" s="96"/>
      <c r="X42" s="55" t="s">
        <v>105</v>
      </c>
      <c r="Y42" s="51">
        <v>51888.5</v>
      </c>
      <c r="Z42" s="52">
        <v>49155.333333333336</v>
      </c>
      <c r="AA42" s="52">
        <v>45277.833333333336</v>
      </c>
      <c r="AB42" s="53">
        <v>51603.333333333336</v>
      </c>
      <c r="AC42" s="51">
        <v>49091.333333333336</v>
      </c>
      <c r="AD42" s="52">
        <v>45566.333333333336</v>
      </c>
      <c r="AE42" s="52">
        <v>45792.833333333336</v>
      </c>
      <c r="AF42" s="53">
        <v>48408.166666666664</v>
      </c>
      <c r="AG42" s="51">
        <v>49678.333333333336</v>
      </c>
      <c r="AH42" s="52">
        <v>50464.833333333336</v>
      </c>
      <c r="AI42" s="52">
        <v>45613.5</v>
      </c>
      <c r="AJ42" s="53">
        <v>46828.88888888889</v>
      </c>
      <c r="AK42" s="51">
        <v>54107.77777777778</v>
      </c>
      <c r="AL42" s="52">
        <v>51427.11111111111</v>
      </c>
      <c r="AM42" s="52">
        <v>51449.666666666664</v>
      </c>
      <c r="AN42" s="53">
        <v>53382.666666666664</v>
      </c>
      <c r="AO42" s="51">
        <v>52201.555555555555</v>
      </c>
      <c r="AP42" s="51">
        <v>50753.77777777778</v>
      </c>
      <c r="AQ42" s="51">
        <v>48571.22222222222</v>
      </c>
      <c r="AR42" s="51">
        <v>53383</v>
      </c>
      <c r="AT42" s="55" t="s">
        <v>11</v>
      </c>
      <c r="AU42" s="51">
        <v>172052.1666666667</v>
      </c>
      <c r="AV42" s="52">
        <v>146274.5</v>
      </c>
      <c r="AW42" s="52">
        <v>143205.5</v>
      </c>
      <c r="AX42" s="53">
        <v>160753.33333333334</v>
      </c>
      <c r="AY42" s="51">
        <v>182953</v>
      </c>
      <c r="AZ42" s="52">
        <v>155344</v>
      </c>
      <c r="BA42" s="52">
        <v>158307.5</v>
      </c>
      <c r="BB42" s="53">
        <v>174929</v>
      </c>
      <c r="BC42" s="51">
        <v>205121.83333333334</v>
      </c>
      <c r="BD42" s="52">
        <v>179365</v>
      </c>
      <c r="BE42" s="52">
        <v>181215.66666666666</v>
      </c>
      <c r="BF42" s="53">
        <v>190104.44444444444</v>
      </c>
      <c r="BG42" s="51">
        <v>245828</v>
      </c>
      <c r="BH42" s="52">
        <v>211122</v>
      </c>
      <c r="BI42" s="52">
        <v>218216</v>
      </c>
      <c r="BJ42" s="53">
        <v>232632.66666666666</v>
      </c>
      <c r="BK42" s="51">
        <v>259654.6666666667</v>
      </c>
      <c r="BL42" s="51">
        <v>219985.55555555556</v>
      </c>
      <c r="BM42" s="51">
        <v>218123.55555555556</v>
      </c>
      <c r="BN42" s="51">
        <v>233621.33333333334</v>
      </c>
    </row>
    <row r="43" spans="2:66" ht="15" thickBot="1">
      <c r="B43" s="54" t="s">
        <v>2</v>
      </c>
      <c r="C43" s="47">
        <v>114616.55555555556</v>
      </c>
      <c r="D43" s="48">
        <v>96782.55555555556</v>
      </c>
      <c r="E43" s="48">
        <v>104472.33333333333</v>
      </c>
      <c r="F43" s="49">
        <v>108219</v>
      </c>
      <c r="G43" s="47">
        <v>115520.33333333333</v>
      </c>
      <c r="H43" s="48">
        <v>102374.44444444444</v>
      </c>
      <c r="I43" s="48">
        <v>106421.11111111111</v>
      </c>
      <c r="J43" s="49">
        <v>112910.33333333333</v>
      </c>
      <c r="K43" s="47">
        <v>123402</v>
      </c>
      <c r="L43" s="48">
        <v>103926.11111111111</v>
      </c>
      <c r="M43" s="48">
        <v>108737</v>
      </c>
      <c r="N43" s="49">
        <v>109942.11111111111</v>
      </c>
      <c r="O43" s="47">
        <v>115676.44444444444</v>
      </c>
      <c r="P43" s="48">
        <v>98294.22222222222</v>
      </c>
      <c r="Q43" s="48">
        <v>105274.44444444444</v>
      </c>
      <c r="R43" s="49">
        <v>110848</v>
      </c>
      <c r="S43" s="47">
        <v>118531.22222222222</v>
      </c>
      <c r="T43" s="47">
        <v>100033.11111111111</v>
      </c>
      <c r="U43" s="47">
        <v>106201.77777777778</v>
      </c>
      <c r="V43" s="47">
        <v>112294.77777777778</v>
      </c>
      <c r="W43" s="96"/>
      <c r="X43" s="54" t="s">
        <v>2</v>
      </c>
      <c r="Y43" s="47">
        <v>52407.77777777778</v>
      </c>
      <c r="Z43" s="48">
        <v>50904.666666666664</v>
      </c>
      <c r="AA43" s="48">
        <v>52869.11111111111</v>
      </c>
      <c r="AB43" s="49">
        <v>55368.88888888889</v>
      </c>
      <c r="AC43" s="47">
        <v>52113.11111111111</v>
      </c>
      <c r="AD43" s="48">
        <v>55743.666666666664</v>
      </c>
      <c r="AE43" s="48">
        <v>59177.77777777778</v>
      </c>
      <c r="AF43" s="49">
        <v>61050.11111111111</v>
      </c>
      <c r="AG43" s="47">
        <v>56168.22222222222</v>
      </c>
      <c r="AH43" s="48">
        <v>55943.22222222222</v>
      </c>
      <c r="AI43" s="48">
        <v>56263.77777777778</v>
      </c>
      <c r="AJ43" s="49">
        <v>55701.88888888889</v>
      </c>
      <c r="AK43" s="47">
        <v>51741.333333333336</v>
      </c>
      <c r="AL43" s="48">
        <v>51915.88888888889</v>
      </c>
      <c r="AM43" s="48">
        <v>56121.77777777778</v>
      </c>
      <c r="AN43" s="49">
        <v>57612.555555555555</v>
      </c>
      <c r="AO43" s="47">
        <v>54917.88888888889</v>
      </c>
      <c r="AP43" s="47">
        <v>56836.444444444445</v>
      </c>
      <c r="AQ43" s="47">
        <v>56565.77777777778</v>
      </c>
      <c r="AR43" s="47">
        <v>60365.555555555555</v>
      </c>
      <c r="AT43" s="54" t="s">
        <v>2</v>
      </c>
      <c r="AU43" s="47">
        <v>167024.33333333334</v>
      </c>
      <c r="AV43" s="48">
        <v>147687.22222222222</v>
      </c>
      <c r="AW43" s="48">
        <v>157341.44444444444</v>
      </c>
      <c r="AX43" s="49">
        <v>163587.88888888888</v>
      </c>
      <c r="AY43" s="47">
        <v>167633.44444444444</v>
      </c>
      <c r="AZ43" s="48">
        <v>158118.1111111111</v>
      </c>
      <c r="BA43" s="48">
        <v>165598.88888888888</v>
      </c>
      <c r="BB43" s="49">
        <v>173960.44444444444</v>
      </c>
      <c r="BC43" s="47">
        <v>179570.22222222222</v>
      </c>
      <c r="BD43" s="48">
        <v>159869.3333333333</v>
      </c>
      <c r="BE43" s="48">
        <v>165000.77777777778</v>
      </c>
      <c r="BF43" s="49">
        <v>165644</v>
      </c>
      <c r="BG43" s="47">
        <v>167417.77777777778</v>
      </c>
      <c r="BH43" s="48">
        <v>150210.11111111112</v>
      </c>
      <c r="BI43" s="48">
        <v>161396.22222222222</v>
      </c>
      <c r="BJ43" s="49">
        <v>168460.55555555556</v>
      </c>
      <c r="BK43" s="47">
        <v>173449.11111111112</v>
      </c>
      <c r="BL43" s="47">
        <v>156869.55555555556</v>
      </c>
      <c r="BM43" s="47">
        <v>162767.55555555556</v>
      </c>
      <c r="BN43" s="47">
        <v>172660.33333333334</v>
      </c>
    </row>
    <row r="44" spans="2:66" ht="15" thickBot="1">
      <c r="B44" s="55" t="s">
        <v>207</v>
      </c>
      <c r="C44" s="243"/>
      <c r="D44" s="242"/>
      <c r="E44" s="242"/>
      <c r="F44" s="244"/>
      <c r="G44" s="243"/>
      <c r="H44" s="242"/>
      <c r="I44" s="242"/>
      <c r="J44" s="244"/>
      <c r="K44" s="243"/>
      <c r="L44" s="242"/>
      <c r="M44" s="242"/>
      <c r="N44" s="244"/>
      <c r="O44" s="243"/>
      <c r="P44" s="242"/>
      <c r="Q44" s="242"/>
      <c r="R44" s="244"/>
      <c r="S44" s="243"/>
      <c r="T44" s="243"/>
      <c r="U44" s="51">
        <v>117150.66666666667</v>
      </c>
      <c r="V44" s="51">
        <v>131320.33333333334</v>
      </c>
      <c r="W44" s="96"/>
      <c r="X44" s="249" t="str">
        <f>+B44</f>
        <v>Concesión Ruta 43 de Coquimbo</v>
      </c>
      <c r="Y44" s="243"/>
      <c r="Z44" s="242"/>
      <c r="AA44" s="242"/>
      <c r="AB44" s="244"/>
      <c r="AC44" s="243"/>
      <c r="AD44" s="242"/>
      <c r="AE44" s="242"/>
      <c r="AF44" s="244"/>
      <c r="AG44" s="243"/>
      <c r="AH44" s="242"/>
      <c r="AI44" s="242"/>
      <c r="AJ44" s="244"/>
      <c r="AK44" s="243"/>
      <c r="AL44" s="242"/>
      <c r="AM44" s="242"/>
      <c r="AN44" s="244"/>
      <c r="AO44" s="243"/>
      <c r="AP44" s="243"/>
      <c r="AQ44" s="51">
        <v>25684</v>
      </c>
      <c r="AR44" s="51">
        <v>28867.666666666668</v>
      </c>
      <c r="AT44" s="54" t="str">
        <f>+B44</f>
        <v>Concesión Ruta 43 de Coquimbo</v>
      </c>
      <c r="AU44" s="243"/>
      <c r="AV44" s="242"/>
      <c r="AW44" s="242"/>
      <c r="AX44" s="244"/>
      <c r="AY44" s="243"/>
      <c r="AZ44" s="242"/>
      <c r="BA44" s="242"/>
      <c r="BB44" s="244"/>
      <c r="BC44" s="243"/>
      <c r="BD44" s="242"/>
      <c r="BE44" s="242"/>
      <c r="BF44" s="244"/>
      <c r="BG44" s="243"/>
      <c r="BH44" s="242"/>
      <c r="BI44" s="242"/>
      <c r="BJ44" s="244"/>
      <c r="BK44" s="243"/>
      <c r="BL44" s="243"/>
      <c r="BM44" s="51">
        <v>142834.66666666666</v>
      </c>
      <c r="BN44" s="51">
        <v>160188</v>
      </c>
    </row>
    <row r="45" spans="2:66" ht="15" thickBot="1">
      <c r="B45" s="54" t="s">
        <v>112</v>
      </c>
      <c r="C45" s="47">
        <v>302244.037037037</v>
      </c>
      <c r="D45" s="48">
        <v>239463.92592592593</v>
      </c>
      <c r="E45" s="48">
        <v>262529.48148148146</v>
      </c>
      <c r="F45" s="49">
        <v>289262.18518518517</v>
      </c>
      <c r="G45" s="47">
        <v>322151.48148148146</v>
      </c>
      <c r="H45" s="48">
        <v>276916.51851851854</v>
      </c>
      <c r="I45" s="48">
        <v>277800.74074074073</v>
      </c>
      <c r="J45" s="49">
        <v>316218.8888888889</v>
      </c>
      <c r="K45" s="47">
        <v>351412</v>
      </c>
      <c r="L45" s="48">
        <v>282986.7037037037</v>
      </c>
      <c r="M45" s="48">
        <v>312384.77777777775</v>
      </c>
      <c r="N45" s="49">
        <v>335698.14814814815</v>
      </c>
      <c r="O45" s="47">
        <v>371672.6666666667</v>
      </c>
      <c r="P45" s="48">
        <v>300396.5925925926</v>
      </c>
      <c r="Q45" s="48">
        <v>323501.037037037</v>
      </c>
      <c r="R45" s="49">
        <v>350921.85185185185</v>
      </c>
      <c r="S45" s="47">
        <v>381596.4074074074</v>
      </c>
      <c r="T45" s="47">
        <v>317534.77777777775</v>
      </c>
      <c r="U45" s="47">
        <v>339931.2962962963</v>
      </c>
      <c r="V45" s="47">
        <v>365729.6666666667</v>
      </c>
      <c r="W45" s="96"/>
      <c r="X45" s="55" t="s">
        <v>112</v>
      </c>
      <c r="Y45" s="47">
        <v>46533.07407407407</v>
      </c>
      <c r="Z45" s="48">
        <v>42308.666666666664</v>
      </c>
      <c r="AA45" s="48">
        <v>41793.07407407407</v>
      </c>
      <c r="AB45" s="49">
        <v>44954.7037037037</v>
      </c>
      <c r="AC45" s="47">
        <v>47269.07407407407</v>
      </c>
      <c r="AD45" s="48">
        <v>42455.666666666664</v>
      </c>
      <c r="AE45" s="48">
        <v>43455.74074074074</v>
      </c>
      <c r="AF45" s="49">
        <v>46379.74074074074</v>
      </c>
      <c r="AG45" s="47">
        <v>47224.18518518518</v>
      </c>
      <c r="AH45" s="48">
        <v>44161.22222222222</v>
      </c>
      <c r="AI45" s="48">
        <v>46070</v>
      </c>
      <c r="AJ45" s="49">
        <v>48867.88888888889</v>
      </c>
      <c r="AK45" s="47">
        <v>51040.2962962963</v>
      </c>
      <c r="AL45" s="48">
        <v>47186.62962962963</v>
      </c>
      <c r="AM45" s="48">
        <v>48505.88888888889</v>
      </c>
      <c r="AN45" s="49">
        <v>50226.03703703704</v>
      </c>
      <c r="AO45" s="47">
        <v>52080.77777777778</v>
      </c>
      <c r="AP45" s="47">
        <v>47728.333333333336</v>
      </c>
      <c r="AQ45" s="47">
        <v>45375.666666666664</v>
      </c>
      <c r="AR45" s="47">
        <v>48408.59259259259</v>
      </c>
      <c r="AT45" s="55" t="s">
        <v>12</v>
      </c>
      <c r="AU45" s="47">
        <v>348777.1111111111</v>
      </c>
      <c r="AV45" s="48">
        <v>281772.5925925926</v>
      </c>
      <c r="AW45" s="48">
        <v>304322.5555555555</v>
      </c>
      <c r="AX45" s="49">
        <v>334216.8888888889</v>
      </c>
      <c r="AY45" s="47">
        <v>369420.5555555555</v>
      </c>
      <c r="AZ45" s="48">
        <v>319372.1851851852</v>
      </c>
      <c r="BA45" s="48">
        <v>321256.48148148146</v>
      </c>
      <c r="BB45" s="49">
        <v>362598.6296296296</v>
      </c>
      <c r="BC45" s="47">
        <v>398636.18518518517</v>
      </c>
      <c r="BD45" s="48">
        <v>327147.92592592596</v>
      </c>
      <c r="BE45" s="48">
        <v>358454.77777777775</v>
      </c>
      <c r="BF45" s="49">
        <v>384566.037037037</v>
      </c>
      <c r="BG45" s="47">
        <v>422712.962962963</v>
      </c>
      <c r="BH45" s="48">
        <v>347583.2222222222</v>
      </c>
      <c r="BI45" s="48">
        <v>372006.9259259259</v>
      </c>
      <c r="BJ45" s="49">
        <v>401147.8888888889</v>
      </c>
      <c r="BK45" s="47">
        <v>433677.18518518517</v>
      </c>
      <c r="BL45" s="47">
        <v>365263.11111111107</v>
      </c>
      <c r="BM45" s="47">
        <v>385306.962962963</v>
      </c>
      <c r="BN45" s="47">
        <v>414138.25925925927</v>
      </c>
    </row>
    <row r="46" spans="2:66" ht="15" thickBot="1">
      <c r="B46" s="54" t="s">
        <v>13</v>
      </c>
      <c r="C46" s="51">
        <v>110164.33333333333</v>
      </c>
      <c r="D46" s="52">
        <v>45801.75</v>
      </c>
      <c r="E46" s="52">
        <v>58069.916666666664</v>
      </c>
      <c r="F46" s="53">
        <v>63943.75</v>
      </c>
      <c r="G46" s="51">
        <v>121300.08333333333</v>
      </c>
      <c r="H46" s="52">
        <v>62244.666666666664</v>
      </c>
      <c r="I46" s="52">
        <v>60896</v>
      </c>
      <c r="J46" s="53">
        <v>74575.75</v>
      </c>
      <c r="K46" s="51">
        <v>132556.91666666666</v>
      </c>
      <c r="L46" s="52">
        <v>57080.833333333336</v>
      </c>
      <c r="M46" s="52">
        <v>73517.41666666667</v>
      </c>
      <c r="N46" s="53">
        <v>84480.91666666667</v>
      </c>
      <c r="O46" s="51">
        <v>140917.16666666666</v>
      </c>
      <c r="P46" s="52">
        <v>65108.333333333336</v>
      </c>
      <c r="Q46" s="52">
        <v>75231.41666666667</v>
      </c>
      <c r="R46" s="53">
        <v>85907.58333333333</v>
      </c>
      <c r="S46" s="51">
        <v>146605.66666666666</v>
      </c>
      <c r="T46" s="51">
        <v>68714.75</v>
      </c>
      <c r="U46" s="51">
        <v>81409.58333333333</v>
      </c>
      <c r="V46" s="51">
        <v>93546.91666666667</v>
      </c>
      <c r="W46" s="96"/>
      <c r="X46" s="54" t="s">
        <v>13</v>
      </c>
      <c r="Y46" s="51">
        <v>15612.166666666666</v>
      </c>
      <c r="Z46" s="52">
        <v>13538.416666666666</v>
      </c>
      <c r="AA46" s="52">
        <v>12135</v>
      </c>
      <c r="AB46" s="53">
        <v>13242.333333333334</v>
      </c>
      <c r="AC46" s="51">
        <v>16965.583333333332</v>
      </c>
      <c r="AD46" s="52">
        <v>13109.083333333334</v>
      </c>
      <c r="AE46" s="52">
        <v>12102</v>
      </c>
      <c r="AF46" s="53">
        <v>13260.916666666666</v>
      </c>
      <c r="AG46" s="51">
        <v>16806.666666666668</v>
      </c>
      <c r="AH46" s="52">
        <v>13941.25</v>
      </c>
      <c r="AI46" s="52">
        <v>13434.166666666666</v>
      </c>
      <c r="AJ46" s="53">
        <v>15376.916666666666</v>
      </c>
      <c r="AK46" s="51">
        <v>18598.333333333332</v>
      </c>
      <c r="AL46" s="52">
        <v>15619.166666666666</v>
      </c>
      <c r="AM46" s="52">
        <v>14977.166666666666</v>
      </c>
      <c r="AN46" s="53">
        <v>16295.25</v>
      </c>
      <c r="AO46" s="51">
        <v>20050.083333333332</v>
      </c>
      <c r="AP46" s="51">
        <v>18713.083333333332</v>
      </c>
      <c r="AQ46" s="51">
        <v>17130.583333333332</v>
      </c>
      <c r="AR46" s="51">
        <v>18065.5</v>
      </c>
      <c r="AT46" s="54" t="s">
        <v>13</v>
      </c>
      <c r="AU46" s="51">
        <v>125776.5</v>
      </c>
      <c r="AV46" s="52">
        <v>59340.166666666664</v>
      </c>
      <c r="AW46" s="52">
        <v>70204.91666666666</v>
      </c>
      <c r="AX46" s="53">
        <v>77186.08333333333</v>
      </c>
      <c r="AY46" s="51">
        <v>138265.66666666666</v>
      </c>
      <c r="AZ46" s="52">
        <v>75353.75</v>
      </c>
      <c r="BA46" s="52">
        <v>72998</v>
      </c>
      <c r="BB46" s="53">
        <v>87836.66666666667</v>
      </c>
      <c r="BC46" s="51">
        <v>149363.5833333333</v>
      </c>
      <c r="BD46" s="52">
        <v>71022.08333333334</v>
      </c>
      <c r="BE46" s="52">
        <v>86951.58333333334</v>
      </c>
      <c r="BF46" s="53">
        <v>99857.83333333334</v>
      </c>
      <c r="BG46" s="51">
        <v>159515.5</v>
      </c>
      <c r="BH46" s="52">
        <v>80727.5</v>
      </c>
      <c r="BI46" s="52">
        <v>90208.58333333334</v>
      </c>
      <c r="BJ46" s="53">
        <v>102202.83333333333</v>
      </c>
      <c r="BK46" s="51">
        <v>166655.75</v>
      </c>
      <c r="BL46" s="51">
        <v>87427.83333333333</v>
      </c>
      <c r="BM46" s="51">
        <v>98540.16666666666</v>
      </c>
      <c r="BN46" s="51">
        <v>111612.41666666667</v>
      </c>
    </row>
    <row r="47" spans="2:66" ht="15" thickBot="1">
      <c r="B47" s="55" t="s">
        <v>106</v>
      </c>
      <c r="C47" s="47">
        <v>108743.33333333333</v>
      </c>
      <c r="D47" s="48">
        <v>53130.666666666664</v>
      </c>
      <c r="E47" s="48">
        <v>72029.66666666667</v>
      </c>
      <c r="F47" s="49">
        <v>84089.33333333333</v>
      </c>
      <c r="G47" s="47">
        <v>156945.33333333334</v>
      </c>
      <c r="H47" s="48">
        <v>76822.33333333333</v>
      </c>
      <c r="I47" s="48">
        <v>71313.66666666667</v>
      </c>
      <c r="J47" s="49">
        <v>88899</v>
      </c>
      <c r="K47" s="47">
        <v>156163.66666666666</v>
      </c>
      <c r="L47" s="48">
        <v>61099.333333333336</v>
      </c>
      <c r="M47" s="48">
        <v>80882.33333333333</v>
      </c>
      <c r="N47" s="49">
        <v>79593.33333333333</v>
      </c>
      <c r="O47" s="47">
        <v>155197.33333333334</v>
      </c>
      <c r="P47" s="48">
        <v>69698</v>
      </c>
      <c r="Q47" s="48">
        <v>81584.33333333333</v>
      </c>
      <c r="R47" s="49">
        <v>93184.33333333333</v>
      </c>
      <c r="S47" s="47">
        <v>158162.66666666666</v>
      </c>
      <c r="T47" s="47">
        <v>72272</v>
      </c>
      <c r="U47" s="47">
        <v>82853.33333333333</v>
      </c>
      <c r="V47" s="47">
        <v>92519.66666666667</v>
      </c>
      <c r="W47" s="96"/>
      <c r="X47" s="55" t="s">
        <v>106</v>
      </c>
      <c r="Y47" s="47">
        <v>48898.666666666664</v>
      </c>
      <c r="Z47" s="48">
        <v>20695</v>
      </c>
      <c r="AA47" s="48">
        <v>20354.333333333332</v>
      </c>
      <c r="AB47" s="49">
        <v>21664</v>
      </c>
      <c r="AC47" s="47">
        <v>24151.666666666668</v>
      </c>
      <c r="AD47" s="48">
        <v>20134</v>
      </c>
      <c r="AE47" s="48">
        <v>21660.666666666668</v>
      </c>
      <c r="AF47" s="49">
        <v>24176.333333333332</v>
      </c>
      <c r="AG47" s="47">
        <v>23515.666666666668</v>
      </c>
      <c r="AH47" s="48">
        <v>20387.666666666668</v>
      </c>
      <c r="AI47" s="48">
        <v>20755.666666666668</v>
      </c>
      <c r="AJ47" s="49">
        <v>37920.666666666664</v>
      </c>
      <c r="AK47" s="47">
        <v>23999</v>
      </c>
      <c r="AL47" s="48">
        <v>20974.333333333332</v>
      </c>
      <c r="AM47" s="48">
        <v>21990</v>
      </c>
      <c r="AN47" s="49">
        <v>18854.666666666668</v>
      </c>
      <c r="AO47" s="47">
        <v>18954.333333333332</v>
      </c>
      <c r="AP47" s="47">
        <v>16572.333333333332</v>
      </c>
      <c r="AQ47" s="47">
        <v>17746</v>
      </c>
      <c r="AR47" s="47">
        <v>19375</v>
      </c>
      <c r="AT47" s="55" t="s">
        <v>75</v>
      </c>
      <c r="AU47" s="47">
        <v>157642</v>
      </c>
      <c r="AV47" s="48">
        <v>73825.66666666666</v>
      </c>
      <c r="AW47" s="48">
        <v>92384</v>
      </c>
      <c r="AX47" s="49">
        <v>105753.33333333333</v>
      </c>
      <c r="AY47" s="47">
        <v>181097</v>
      </c>
      <c r="AZ47" s="48">
        <v>96956.33333333333</v>
      </c>
      <c r="BA47" s="48">
        <v>92974.33333333334</v>
      </c>
      <c r="BB47" s="49">
        <v>113075.33333333333</v>
      </c>
      <c r="BC47" s="47">
        <v>179679.3333333333</v>
      </c>
      <c r="BD47" s="48">
        <v>81487</v>
      </c>
      <c r="BE47" s="48">
        <v>101638</v>
      </c>
      <c r="BF47" s="49">
        <v>117514</v>
      </c>
      <c r="BG47" s="47">
        <v>179196.33333333334</v>
      </c>
      <c r="BH47" s="48">
        <v>90672.33333333333</v>
      </c>
      <c r="BI47" s="48">
        <v>103574.33333333333</v>
      </c>
      <c r="BJ47" s="49">
        <v>112039</v>
      </c>
      <c r="BK47" s="47">
        <v>177117</v>
      </c>
      <c r="BL47" s="47">
        <v>88844.33333333333</v>
      </c>
      <c r="BM47" s="47">
        <v>100599.33333333333</v>
      </c>
      <c r="BN47" s="47">
        <v>111894.66666666667</v>
      </c>
    </row>
    <row r="48" spans="2:66" ht="15" thickBot="1">
      <c r="B48" s="54" t="s">
        <v>14</v>
      </c>
      <c r="C48" s="51">
        <v>85682.66666666667</v>
      </c>
      <c r="D48" s="52">
        <v>72037.33333333333</v>
      </c>
      <c r="E48" s="52">
        <v>77689.88888888889</v>
      </c>
      <c r="F48" s="53">
        <v>88568</v>
      </c>
      <c r="G48" s="51">
        <v>99882.11111111111</v>
      </c>
      <c r="H48" s="52">
        <v>86793.55555555556</v>
      </c>
      <c r="I48" s="52">
        <v>88362</v>
      </c>
      <c r="J48" s="53">
        <v>101404.22222222222</v>
      </c>
      <c r="K48" s="51">
        <v>111169.44444444444</v>
      </c>
      <c r="L48" s="52">
        <v>94335.66666666667</v>
      </c>
      <c r="M48" s="52">
        <v>101084.33333333333</v>
      </c>
      <c r="N48" s="53">
        <v>110451.33333333333</v>
      </c>
      <c r="O48" s="51">
        <v>110848.11111111111</v>
      </c>
      <c r="P48" s="52">
        <v>100881.11111111111</v>
      </c>
      <c r="Q48" s="52">
        <v>108655.77777777778</v>
      </c>
      <c r="R48" s="53">
        <v>122307.77777777778</v>
      </c>
      <c r="S48" s="51">
        <v>129779</v>
      </c>
      <c r="T48" s="51">
        <v>112986.33333333333</v>
      </c>
      <c r="U48" s="51">
        <v>117145.22222222222</v>
      </c>
      <c r="V48" s="51">
        <v>122646.88888888889</v>
      </c>
      <c r="W48" s="96"/>
      <c r="X48" s="54" t="s">
        <v>14</v>
      </c>
      <c r="Y48" s="51">
        <v>6441.333333333333</v>
      </c>
      <c r="Z48" s="52">
        <v>6249</v>
      </c>
      <c r="AA48" s="52">
        <v>5656.222222222223</v>
      </c>
      <c r="AB48" s="53">
        <v>6722.111111111111</v>
      </c>
      <c r="AC48" s="51">
        <v>7607.444444444444</v>
      </c>
      <c r="AD48" s="52">
        <v>7544.333333333333</v>
      </c>
      <c r="AE48" s="52">
        <v>7855.111111111111</v>
      </c>
      <c r="AF48" s="53">
        <v>8953.222222222223</v>
      </c>
      <c r="AG48" s="51">
        <v>9383.555555555555</v>
      </c>
      <c r="AH48" s="52">
        <v>8857.444444444445</v>
      </c>
      <c r="AI48" s="52">
        <v>9222.666666666666</v>
      </c>
      <c r="AJ48" s="53">
        <v>10311</v>
      </c>
      <c r="AK48" s="51">
        <v>9651.888888888889</v>
      </c>
      <c r="AL48" s="52">
        <v>10228.777777777777</v>
      </c>
      <c r="AM48" s="52">
        <v>10717.111111111111</v>
      </c>
      <c r="AN48" s="53">
        <v>12229.666666666666</v>
      </c>
      <c r="AO48" s="51">
        <v>12441.333333333334</v>
      </c>
      <c r="AP48" s="51">
        <v>12561</v>
      </c>
      <c r="AQ48" s="51">
        <v>12432.111111111111</v>
      </c>
      <c r="AR48" s="51">
        <v>12482.777777777777</v>
      </c>
      <c r="AT48" s="54" t="s">
        <v>14</v>
      </c>
      <c r="AU48" s="51">
        <v>92124</v>
      </c>
      <c r="AV48" s="52">
        <v>78286.33333333333</v>
      </c>
      <c r="AW48" s="52">
        <v>83346.11111111111</v>
      </c>
      <c r="AX48" s="53">
        <v>95290.11111111111</v>
      </c>
      <c r="AY48" s="51">
        <v>107489.55555555555</v>
      </c>
      <c r="AZ48" s="52">
        <v>94337.88888888889</v>
      </c>
      <c r="BA48" s="52">
        <v>96217.11111111111</v>
      </c>
      <c r="BB48" s="53">
        <v>110357.44444444444</v>
      </c>
      <c r="BC48" s="51">
        <v>120553</v>
      </c>
      <c r="BD48" s="52">
        <v>103193.11111111112</v>
      </c>
      <c r="BE48" s="52">
        <v>110307</v>
      </c>
      <c r="BF48" s="53">
        <v>120762.33333333333</v>
      </c>
      <c r="BG48" s="51">
        <v>120500</v>
      </c>
      <c r="BH48" s="52">
        <v>111109.88888888889</v>
      </c>
      <c r="BI48" s="52">
        <v>119372.88888888889</v>
      </c>
      <c r="BJ48" s="53">
        <v>134537.44444444444</v>
      </c>
      <c r="BK48" s="51">
        <v>142220.33333333334</v>
      </c>
      <c r="BL48" s="51">
        <v>125547.33333333333</v>
      </c>
      <c r="BM48" s="51">
        <v>129577.33333333333</v>
      </c>
      <c r="BN48" s="51">
        <v>135129.66666666666</v>
      </c>
    </row>
    <row r="49" spans="2:66" ht="15" thickBot="1">
      <c r="B49" s="54" t="s">
        <v>16</v>
      </c>
      <c r="C49" s="47">
        <v>97466.66666666667</v>
      </c>
      <c r="D49" s="48">
        <v>54221.666666666664</v>
      </c>
      <c r="E49" s="48">
        <v>64265.666666666664</v>
      </c>
      <c r="F49" s="49">
        <v>79715</v>
      </c>
      <c r="G49" s="47">
        <v>112387.33333333333</v>
      </c>
      <c r="H49" s="48">
        <v>73829.66666666667</v>
      </c>
      <c r="I49" s="48">
        <v>70552</v>
      </c>
      <c r="J49" s="49">
        <v>92740</v>
      </c>
      <c r="K49" s="47">
        <v>132389.66666666666</v>
      </c>
      <c r="L49" s="48">
        <v>69850.66666666667</v>
      </c>
      <c r="M49" s="48">
        <v>87530</v>
      </c>
      <c r="N49" s="49">
        <v>104704.66666666667</v>
      </c>
      <c r="O49" s="47">
        <v>133448.33333333334</v>
      </c>
      <c r="P49" s="48">
        <v>80010</v>
      </c>
      <c r="Q49" s="48">
        <v>87491.66666666667</v>
      </c>
      <c r="R49" s="49">
        <v>106091</v>
      </c>
      <c r="S49" s="47">
        <v>138861</v>
      </c>
      <c r="T49" s="47">
        <v>85508</v>
      </c>
      <c r="U49" s="47">
        <v>94899</v>
      </c>
      <c r="V49" s="47">
        <v>110126.33333333333</v>
      </c>
      <c r="W49" s="96"/>
      <c r="X49" s="54" t="s">
        <v>16</v>
      </c>
      <c r="Y49" s="47">
        <v>6683</v>
      </c>
      <c r="Z49" s="48">
        <v>5612.666666666667</v>
      </c>
      <c r="AA49" s="48">
        <v>5074.333333333333</v>
      </c>
      <c r="AB49" s="49">
        <v>7501.333333333333</v>
      </c>
      <c r="AC49" s="47">
        <v>8637.333333333334</v>
      </c>
      <c r="AD49" s="48">
        <v>7958.666666666667</v>
      </c>
      <c r="AE49" s="48">
        <v>7762.666666666667</v>
      </c>
      <c r="AF49" s="49">
        <v>9209.666666666666</v>
      </c>
      <c r="AG49" s="47">
        <v>9981.666666666666</v>
      </c>
      <c r="AH49" s="48">
        <v>7950</v>
      </c>
      <c r="AI49" s="48">
        <v>8162.333333333333</v>
      </c>
      <c r="AJ49" s="49">
        <v>10399</v>
      </c>
      <c r="AK49" s="47">
        <v>11358</v>
      </c>
      <c r="AL49" s="48">
        <v>8005.666666666667</v>
      </c>
      <c r="AM49" s="48">
        <v>8639.333333333334</v>
      </c>
      <c r="AN49" s="49">
        <v>11170</v>
      </c>
      <c r="AO49" s="47">
        <v>10961.666666666666</v>
      </c>
      <c r="AP49" s="47">
        <v>8557.333333333334</v>
      </c>
      <c r="AQ49" s="47">
        <v>8139</v>
      </c>
      <c r="AR49" s="47">
        <v>10754</v>
      </c>
      <c r="AT49" s="54" t="s">
        <v>16</v>
      </c>
      <c r="AU49" s="47">
        <v>104149.66666666667</v>
      </c>
      <c r="AV49" s="48">
        <v>59834.33333333333</v>
      </c>
      <c r="AW49" s="48">
        <v>69340</v>
      </c>
      <c r="AX49" s="49">
        <v>87216.33333333333</v>
      </c>
      <c r="AY49" s="47">
        <v>121024.66666666666</v>
      </c>
      <c r="AZ49" s="48">
        <v>81788.33333333334</v>
      </c>
      <c r="BA49" s="48">
        <v>78314.66666666667</v>
      </c>
      <c r="BB49" s="49">
        <v>101949.66666666667</v>
      </c>
      <c r="BC49" s="47">
        <v>142371.3333333333</v>
      </c>
      <c r="BD49" s="48">
        <v>77800.66666666667</v>
      </c>
      <c r="BE49" s="48">
        <v>95692.33333333333</v>
      </c>
      <c r="BF49" s="49">
        <v>115103.66666666667</v>
      </c>
      <c r="BG49" s="47">
        <v>144806.33333333334</v>
      </c>
      <c r="BH49" s="48">
        <v>88015.66666666667</v>
      </c>
      <c r="BI49" s="48">
        <v>96131</v>
      </c>
      <c r="BJ49" s="49">
        <v>117261</v>
      </c>
      <c r="BK49" s="47">
        <v>149822.66666666666</v>
      </c>
      <c r="BL49" s="47">
        <v>94065.33333333333</v>
      </c>
      <c r="BM49" s="47">
        <v>103038</v>
      </c>
      <c r="BN49" s="47">
        <v>120880.33333333333</v>
      </c>
    </row>
    <row r="50" spans="2:66" ht="15" thickBot="1">
      <c r="B50" s="55" t="s">
        <v>154</v>
      </c>
      <c r="C50" s="206">
        <f>AVERAGE(C35:C49)</f>
        <v>138427.05995963913</v>
      </c>
      <c r="D50" s="206">
        <f aca="true" t="shared" si="2" ref="D50:V50">AVERAGE(D35:D49)</f>
        <v>113902.89350664767</v>
      </c>
      <c r="E50" s="206">
        <f t="shared" si="2"/>
        <v>122737.33403371322</v>
      </c>
      <c r="F50" s="206">
        <f t="shared" si="2"/>
        <v>133345.4325882095</v>
      </c>
      <c r="G50" s="206">
        <f t="shared" si="2"/>
        <v>155488.92306596533</v>
      </c>
      <c r="H50" s="206">
        <f t="shared" si="2"/>
        <v>131534.30458031996</v>
      </c>
      <c r="I50" s="206">
        <f t="shared" si="2"/>
        <v>128366.80993863686</v>
      </c>
      <c r="J50" s="206">
        <f t="shared" si="2"/>
        <v>150431.98537146614</v>
      </c>
      <c r="K50" s="206">
        <f t="shared" si="2"/>
        <v>169415.93839579227</v>
      </c>
      <c r="L50" s="206">
        <f t="shared" si="2"/>
        <v>138022.40298049527</v>
      </c>
      <c r="M50" s="206">
        <f t="shared" si="2"/>
        <v>143357.6184065934</v>
      </c>
      <c r="N50" s="206">
        <f t="shared" si="2"/>
        <v>156536.91397028897</v>
      </c>
      <c r="O50" s="206">
        <f t="shared" si="2"/>
        <v>175450.0548840049</v>
      </c>
      <c r="P50" s="206">
        <f t="shared" si="2"/>
        <v>144358.96403133904</v>
      </c>
      <c r="Q50" s="206">
        <f t="shared" si="2"/>
        <v>155686.49907407406</v>
      </c>
      <c r="R50" s="206">
        <f t="shared" si="2"/>
        <v>168347.18053520555</v>
      </c>
      <c r="S50" s="206">
        <f t="shared" si="2"/>
        <v>181295.52478539976</v>
      </c>
      <c r="T50" s="206">
        <f t="shared" si="2"/>
        <v>153952.3773393273</v>
      </c>
      <c r="U50" s="206">
        <f t="shared" si="2"/>
        <v>159725.78255805923</v>
      </c>
      <c r="V50" s="206">
        <f t="shared" si="2"/>
        <v>174478.21315203313</v>
      </c>
      <c r="W50" s="96"/>
      <c r="X50" s="56" t="s">
        <v>154</v>
      </c>
      <c r="Y50" s="206">
        <f aca="true" t="shared" si="3" ref="Y50:AQ50">AVERAGE(Y35:Y49)</f>
        <v>27523.874691358025</v>
      </c>
      <c r="Z50" s="206">
        <f t="shared" si="3"/>
        <v>23732.107229344725</v>
      </c>
      <c r="AA50" s="206">
        <f t="shared" si="3"/>
        <v>23134.28377255461</v>
      </c>
      <c r="AB50" s="206">
        <f t="shared" si="3"/>
        <v>24792.46501205347</v>
      </c>
      <c r="AC50" s="206">
        <f t="shared" si="3"/>
        <v>25895.194948498796</v>
      </c>
      <c r="AD50" s="206">
        <f t="shared" si="3"/>
        <v>24635.18648915187</v>
      </c>
      <c r="AE50" s="206">
        <f t="shared" si="3"/>
        <v>24421.55273942582</v>
      </c>
      <c r="AF50" s="206">
        <f t="shared" si="3"/>
        <v>27934.734067499456</v>
      </c>
      <c r="AG50" s="206">
        <f t="shared" si="3"/>
        <v>28018.314803857116</v>
      </c>
      <c r="AH50" s="206">
        <f t="shared" si="3"/>
        <v>26775.638165680477</v>
      </c>
      <c r="AI50" s="206">
        <f t="shared" si="3"/>
        <v>26454.90747863248</v>
      </c>
      <c r="AJ50" s="206">
        <f t="shared" si="3"/>
        <v>30287.425549450552</v>
      </c>
      <c r="AK50" s="206">
        <f t="shared" si="3"/>
        <v>30030.928032153028</v>
      </c>
      <c r="AL50" s="206">
        <f t="shared" si="3"/>
        <v>28261.45434472934</v>
      </c>
      <c r="AM50" s="206">
        <f t="shared" si="3"/>
        <v>29163.726495726496</v>
      </c>
      <c r="AN50" s="206">
        <f t="shared" si="3"/>
        <v>30129.916534391534</v>
      </c>
      <c r="AO50" s="206">
        <f t="shared" si="3"/>
        <v>29021.692096792096</v>
      </c>
      <c r="AP50" s="206">
        <f t="shared" si="3"/>
        <v>29377.213075813073</v>
      </c>
      <c r="AQ50" s="206">
        <f t="shared" si="3"/>
        <v>28660.21403522404</v>
      </c>
      <c r="AR50" s="206">
        <f>AVERAGE(AR35:AR49)</f>
        <v>30667.946214279546</v>
      </c>
      <c r="AT50" s="56" t="str">
        <f>+AT13</f>
        <v>Promedio general</v>
      </c>
      <c r="AU50" s="206">
        <f>+C50+Y50</f>
        <v>165950.93465099717</v>
      </c>
      <c r="AV50" s="206">
        <f aca="true" t="shared" si="4" ref="AV50:BN50">+D50+Z50</f>
        <v>137635.0007359924</v>
      </c>
      <c r="AW50" s="206">
        <f t="shared" si="4"/>
        <v>145871.61780626784</v>
      </c>
      <c r="AX50" s="206">
        <f t="shared" si="4"/>
        <v>158137.89760026298</v>
      </c>
      <c r="AY50" s="206">
        <f t="shared" si="4"/>
        <v>181384.11801446413</v>
      </c>
      <c r="AZ50" s="206">
        <f t="shared" si="4"/>
        <v>156169.49106947184</v>
      </c>
      <c r="BA50" s="206">
        <f t="shared" si="4"/>
        <v>152788.36267806267</v>
      </c>
      <c r="BB50" s="206">
        <f t="shared" si="4"/>
        <v>178366.7194389656</v>
      </c>
      <c r="BC50" s="206">
        <f t="shared" si="4"/>
        <v>197434.2531996494</v>
      </c>
      <c r="BD50" s="206">
        <f t="shared" si="4"/>
        <v>164798.04114617576</v>
      </c>
      <c r="BE50" s="206">
        <f t="shared" si="4"/>
        <v>169812.52588522588</v>
      </c>
      <c r="BF50" s="206">
        <f t="shared" si="4"/>
        <v>186824.33951973953</v>
      </c>
      <c r="BG50" s="206">
        <f t="shared" si="4"/>
        <v>205480.98291615793</v>
      </c>
      <c r="BH50" s="206">
        <f t="shared" si="4"/>
        <v>172620.41837606838</v>
      </c>
      <c r="BI50" s="206">
        <f t="shared" si="4"/>
        <v>184850.22556980056</v>
      </c>
      <c r="BJ50" s="206">
        <f t="shared" si="4"/>
        <v>198477.09706959708</v>
      </c>
      <c r="BK50" s="206">
        <f t="shared" si="4"/>
        <v>210317.21688219186</v>
      </c>
      <c r="BL50" s="206">
        <f t="shared" si="4"/>
        <v>183329.59041514038</v>
      </c>
      <c r="BM50" s="206">
        <f t="shared" si="4"/>
        <v>188385.99659328326</v>
      </c>
      <c r="BN50" s="206">
        <f t="shared" si="4"/>
        <v>205146.15936631267</v>
      </c>
    </row>
    <row r="51" spans="3:66" ht="14.25"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</row>
    <row r="52" spans="2:66" ht="14.25">
      <c r="B52" s="186" t="s">
        <v>267</v>
      </c>
      <c r="AU52" s="96"/>
      <c r="BN52" s="96"/>
    </row>
    <row r="53" ht="14.25">
      <c r="B53" s="186" t="s">
        <v>275</v>
      </c>
    </row>
    <row r="54" ht="14.25">
      <c r="AT54" s="186"/>
    </row>
    <row r="55" ht="14.25">
      <c r="AT55" s="186"/>
    </row>
    <row r="56" ht="14.25">
      <c r="B56" s="186" t="s">
        <v>276</v>
      </c>
    </row>
    <row r="58" spans="3:46" ht="14.25">
      <c r="C58" s="96"/>
      <c r="AT58" s="186"/>
    </row>
  </sheetData>
  <sheetProtection/>
  <mergeCells count="63">
    <mergeCell ref="BG4:BJ4"/>
    <mergeCell ref="AY4:BB4"/>
    <mergeCell ref="AG4:AJ4"/>
    <mergeCell ref="AK4:AN4"/>
    <mergeCell ref="BC4:BF4"/>
    <mergeCell ref="AO4:AR4"/>
    <mergeCell ref="AT4:AT5"/>
    <mergeCell ref="AT3:BN3"/>
    <mergeCell ref="B4:B5"/>
    <mergeCell ref="C4:F4"/>
    <mergeCell ref="G4:J4"/>
    <mergeCell ref="K4:N4"/>
    <mergeCell ref="O4:R4"/>
    <mergeCell ref="S4:V4"/>
    <mergeCell ref="X4:X5"/>
    <mergeCell ref="Y4:AB4"/>
    <mergeCell ref="AC4:AF4"/>
    <mergeCell ref="O33:R33"/>
    <mergeCell ref="S33:V33"/>
    <mergeCell ref="B15:V15"/>
    <mergeCell ref="B1:V1"/>
    <mergeCell ref="B3:V3"/>
    <mergeCell ref="X3:AR3"/>
    <mergeCell ref="AU16:AX16"/>
    <mergeCell ref="AY16:BB16"/>
    <mergeCell ref="BC16:BF16"/>
    <mergeCell ref="AU4:AX4"/>
    <mergeCell ref="BK4:BN4"/>
    <mergeCell ref="B33:B34"/>
    <mergeCell ref="C33:F33"/>
    <mergeCell ref="B32:V32"/>
    <mergeCell ref="G33:J33"/>
    <mergeCell ref="K33:N33"/>
    <mergeCell ref="AG16:AJ16"/>
    <mergeCell ref="AK16:AN16"/>
    <mergeCell ref="AO16:AR16"/>
    <mergeCell ref="X15:AR15"/>
    <mergeCell ref="AT15:BN15"/>
    <mergeCell ref="C16:F16"/>
    <mergeCell ref="G16:J16"/>
    <mergeCell ref="K16:N16"/>
    <mergeCell ref="O16:R16"/>
    <mergeCell ref="X16:X17"/>
    <mergeCell ref="BK16:BN16"/>
    <mergeCell ref="AO33:AR33"/>
    <mergeCell ref="AT33:AT34"/>
    <mergeCell ref="BG16:BJ16"/>
    <mergeCell ref="S16:V16"/>
    <mergeCell ref="BG33:BJ33"/>
    <mergeCell ref="X32:AR32"/>
    <mergeCell ref="AT32:BN32"/>
    <mergeCell ref="Y16:AB16"/>
    <mergeCell ref="AC16:AF16"/>
    <mergeCell ref="AU33:AX33"/>
    <mergeCell ref="AY33:BB33"/>
    <mergeCell ref="BC33:BF33"/>
    <mergeCell ref="AT16:AT17"/>
    <mergeCell ref="BK33:BN33"/>
    <mergeCell ref="X33:X34"/>
    <mergeCell ref="Y33:AB33"/>
    <mergeCell ref="AC33:AF33"/>
    <mergeCell ref="AG33:AJ33"/>
    <mergeCell ref="AK33:AN33"/>
  </mergeCells>
  <hyperlinks>
    <hyperlink ref="A1" location="'Resumen Anexo'!A1" display="Regresar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5" scale="1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="86" zoomScaleNormal="86" zoomScalePageLayoutView="0" workbookViewId="0" topLeftCell="A26">
      <selection activeCell="P59" sqref="P59"/>
    </sheetView>
  </sheetViews>
  <sheetFormatPr defaultColWidth="11.421875" defaultRowHeight="15"/>
  <cols>
    <col min="1" max="1" width="11.421875" style="16" customWidth="1"/>
    <col min="2" max="2" width="50.57421875" style="16" bestFit="1" customWidth="1"/>
    <col min="3" max="10" width="8.8515625" style="16" bestFit="1" customWidth="1"/>
    <col min="11" max="11" width="9.8515625" style="16" bestFit="1" customWidth="1"/>
    <col min="12" max="13" width="9.8515625" style="16" customWidth="1"/>
    <col min="14" max="14" width="9.8515625" style="16" bestFit="1" customWidth="1"/>
    <col min="15" max="16384" width="11.421875" style="16" customWidth="1"/>
  </cols>
  <sheetData>
    <row r="1" spans="1:14" ht="23.25" thickBot="1">
      <c r="A1" s="17" t="s">
        <v>87</v>
      </c>
      <c r="B1" s="318" t="s">
        <v>274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20"/>
    </row>
    <row r="2" spans="2:14" ht="15" thickBot="1">
      <c r="B2" s="2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2:14" ht="15" thickBot="1" thickTop="1">
      <c r="B3" s="8"/>
      <c r="C3" s="10" t="s">
        <v>64</v>
      </c>
      <c r="D3" s="10" t="s">
        <v>65</v>
      </c>
      <c r="E3" s="10" t="s">
        <v>66</v>
      </c>
      <c r="F3" s="10" t="s">
        <v>67</v>
      </c>
      <c r="G3" s="10" t="s">
        <v>68</v>
      </c>
      <c r="H3" s="10" t="s">
        <v>88</v>
      </c>
      <c r="I3" s="10" t="s">
        <v>90</v>
      </c>
      <c r="J3" s="10" t="s">
        <v>116</v>
      </c>
      <c r="K3" s="10" t="s">
        <v>115</v>
      </c>
      <c r="L3" s="10" t="s">
        <v>169</v>
      </c>
      <c r="M3" s="10" t="s">
        <v>206</v>
      </c>
      <c r="N3" s="10" t="s">
        <v>264</v>
      </c>
    </row>
    <row r="4" spans="2:14" ht="15" thickBot="1">
      <c r="B4" s="2" t="s">
        <v>0</v>
      </c>
      <c r="C4" s="99">
        <v>664026.8461538461</v>
      </c>
      <c r="D4" s="99">
        <v>514254.93406593404</v>
      </c>
      <c r="E4" s="99">
        <v>545873.7608695652</v>
      </c>
      <c r="F4" s="99">
        <v>582641.8586956522</v>
      </c>
      <c r="G4" s="99">
        <v>696716.2888888889</v>
      </c>
      <c r="H4" s="99">
        <v>547128.043956044</v>
      </c>
      <c r="I4" s="99">
        <v>576018.2282608695</v>
      </c>
      <c r="J4" s="99">
        <v>610815.0978260869</v>
      </c>
      <c r="K4" s="99">
        <v>733388.3222222222</v>
      </c>
      <c r="L4" s="99">
        <v>583063.4615384615</v>
      </c>
      <c r="M4" s="99">
        <v>602875.1847826086</v>
      </c>
      <c r="N4" s="99">
        <v>634639.3586956522</v>
      </c>
    </row>
    <row r="5" spans="2:14" ht="15" thickBot="1">
      <c r="B5" s="5" t="s">
        <v>5</v>
      </c>
      <c r="C5" s="98">
        <v>432363.8241758242</v>
      </c>
      <c r="D5" s="98">
        <v>381699.1098901099</v>
      </c>
      <c r="E5" s="98">
        <v>408529.347826087</v>
      </c>
      <c r="F5" s="98">
        <v>447270.9130434783</v>
      </c>
      <c r="G5" s="98">
        <v>482593.9666666667</v>
      </c>
      <c r="H5" s="98">
        <v>418968.8791208791</v>
      </c>
      <c r="I5" s="98">
        <v>440576.07608695654</v>
      </c>
      <c r="J5" s="98">
        <v>474823.5543478261</v>
      </c>
      <c r="K5" s="98">
        <v>500200.7</v>
      </c>
      <c r="L5" s="98">
        <v>449120.010989011</v>
      </c>
      <c r="M5" s="98">
        <v>462974.67391304346</v>
      </c>
      <c r="N5" s="98">
        <v>505600.77173913043</v>
      </c>
    </row>
    <row r="6" spans="2:14" ht="15" thickBot="1">
      <c r="B6" s="2" t="s">
        <v>18</v>
      </c>
      <c r="C6" s="99">
        <v>3624846.3516483516</v>
      </c>
      <c r="D6" s="99">
        <v>3805481.4395604394</v>
      </c>
      <c r="E6" s="99">
        <v>3868600.5108695654</v>
      </c>
      <c r="F6" s="99">
        <v>4045145.1195652173</v>
      </c>
      <c r="G6" s="99">
        <v>3927644.7555555557</v>
      </c>
      <c r="H6" s="99">
        <v>3964783.6703296704</v>
      </c>
      <c r="I6" s="99">
        <v>4036549.086956522</v>
      </c>
      <c r="J6" s="99">
        <v>4269262</v>
      </c>
      <c r="K6" s="99">
        <v>4026766.177777778</v>
      </c>
      <c r="L6" s="99">
        <v>4151444.164835165</v>
      </c>
      <c r="M6" s="99">
        <v>4233076.782608695</v>
      </c>
      <c r="N6" s="99">
        <f>+Transacciones_Viales!BN13/92</f>
        <v>4616925.630434782</v>
      </c>
    </row>
    <row r="7" spans="2:14" ht="15" thickBot="1">
      <c r="B7" s="12" t="s">
        <v>81</v>
      </c>
      <c r="C7" s="97">
        <v>4721237.0219780225</v>
      </c>
      <c r="D7" s="97">
        <v>4701435.483516484</v>
      </c>
      <c r="E7" s="97">
        <v>4823003.619565218</v>
      </c>
      <c r="F7" s="97">
        <v>5075057.891304348</v>
      </c>
      <c r="G7" s="97">
        <v>5106955.011111111</v>
      </c>
      <c r="H7" s="97">
        <v>4930880.593406593</v>
      </c>
      <c r="I7" s="97">
        <v>5053143.391304348</v>
      </c>
      <c r="J7" s="97">
        <v>5354900.652173913</v>
      </c>
      <c r="K7" s="97">
        <v>5260355.2</v>
      </c>
      <c r="L7" s="97">
        <v>5183627.637362638</v>
      </c>
      <c r="M7" s="97">
        <v>5298926.641304348</v>
      </c>
      <c r="N7" s="97">
        <v>5807906.967391305</v>
      </c>
    </row>
    <row r="8" spans="3:14" ht="15" thickBot="1"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2:14" ht="23.25" thickBot="1">
      <c r="B9" s="315" t="s">
        <v>204</v>
      </c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7"/>
    </row>
    <row r="10" spans="2:14" ht="15" thickBot="1">
      <c r="B10" s="21" t="s">
        <v>18</v>
      </c>
      <c r="C10" s="22" t="s">
        <v>64</v>
      </c>
      <c r="D10" s="22" t="s">
        <v>65</v>
      </c>
      <c r="E10" s="22" t="s">
        <v>66</v>
      </c>
      <c r="F10" s="22" t="s">
        <v>67</v>
      </c>
      <c r="G10" s="22" t="s">
        <v>68</v>
      </c>
      <c r="H10" s="22" t="s">
        <v>88</v>
      </c>
      <c r="I10" s="23" t="s">
        <v>90</v>
      </c>
      <c r="J10" s="23" t="s">
        <v>116</v>
      </c>
      <c r="K10" s="23" t="s">
        <v>115</v>
      </c>
      <c r="L10" s="23" t="s">
        <v>169</v>
      </c>
      <c r="M10" s="23" t="s">
        <v>206</v>
      </c>
      <c r="N10" s="23" t="s">
        <v>264</v>
      </c>
    </row>
    <row r="11" spans="2:17" ht="15" thickBot="1">
      <c r="B11" s="5" t="s">
        <v>31</v>
      </c>
      <c r="C11" s="7">
        <v>5</v>
      </c>
      <c r="D11" s="7">
        <v>8</v>
      </c>
      <c r="E11" s="7">
        <v>4</v>
      </c>
      <c r="F11" s="7">
        <v>7</v>
      </c>
      <c r="G11" s="7">
        <v>10</v>
      </c>
      <c r="H11" s="7">
        <v>5</v>
      </c>
      <c r="I11" s="7">
        <v>7</v>
      </c>
      <c r="J11" s="7">
        <v>8</v>
      </c>
      <c r="K11" s="7">
        <v>6</v>
      </c>
      <c r="L11" s="7">
        <v>8</v>
      </c>
      <c r="M11" s="7">
        <v>8</v>
      </c>
      <c r="N11" s="7">
        <v>5</v>
      </c>
      <c r="O11" s="96"/>
      <c r="P11" s="96"/>
      <c r="Q11" s="96"/>
    </row>
    <row r="12" spans="2:17" ht="15" thickBot="1">
      <c r="B12" s="2" t="s">
        <v>32</v>
      </c>
      <c r="C12" s="4">
        <v>54</v>
      </c>
      <c r="D12" s="4">
        <v>59</v>
      </c>
      <c r="E12" s="4">
        <v>69</v>
      </c>
      <c r="F12" s="4">
        <v>56</v>
      </c>
      <c r="G12" s="4">
        <v>58</v>
      </c>
      <c r="H12" s="4">
        <v>67</v>
      </c>
      <c r="I12" s="4">
        <v>76</v>
      </c>
      <c r="J12" s="4">
        <v>72</v>
      </c>
      <c r="K12" s="4">
        <v>48</v>
      </c>
      <c r="L12" s="4">
        <v>63</v>
      </c>
      <c r="M12" s="4">
        <v>81</v>
      </c>
      <c r="N12" s="4">
        <v>95</v>
      </c>
      <c r="O12" s="96"/>
      <c r="P12" s="96"/>
      <c r="Q12" s="96"/>
    </row>
    <row r="13" spans="2:17" ht="15" thickBot="1">
      <c r="B13" s="5" t="s">
        <v>33</v>
      </c>
      <c r="C13" s="7">
        <v>14</v>
      </c>
      <c r="D13" s="7">
        <v>23</v>
      </c>
      <c r="E13" s="7">
        <v>30</v>
      </c>
      <c r="F13" s="7">
        <v>14</v>
      </c>
      <c r="G13" s="7">
        <v>20</v>
      </c>
      <c r="H13" s="7">
        <v>33</v>
      </c>
      <c r="I13" s="7">
        <v>25</v>
      </c>
      <c r="J13" s="7">
        <v>19</v>
      </c>
      <c r="K13" s="7">
        <v>35</v>
      </c>
      <c r="L13" s="7">
        <v>36</v>
      </c>
      <c r="M13" s="7">
        <v>27</v>
      </c>
      <c r="N13" s="7">
        <v>20</v>
      </c>
      <c r="O13" s="96"/>
      <c r="P13" s="96"/>
      <c r="Q13" s="96"/>
    </row>
    <row r="14" spans="2:17" ht="15" thickBot="1">
      <c r="B14" s="2" t="s">
        <v>34</v>
      </c>
      <c r="C14" s="4">
        <v>115</v>
      </c>
      <c r="D14" s="4">
        <v>141</v>
      </c>
      <c r="E14" s="4">
        <v>137</v>
      </c>
      <c r="F14" s="4">
        <v>139</v>
      </c>
      <c r="G14" s="4">
        <v>139</v>
      </c>
      <c r="H14" s="4">
        <v>153</v>
      </c>
      <c r="I14" s="4">
        <v>152</v>
      </c>
      <c r="J14" s="4">
        <v>141</v>
      </c>
      <c r="K14" s="4">
        <v>148</v>
      </c>
      <c r="L14" s="4">
        <v>149</v>
      </c>
      <c r="M14" s="4">
        <v>122</v>
      </c>
      <c r="N14" s="4">
        <v>148</v>
      </c>
      <c r="O14" s="96"/>
      <c r="P14" s="96"/>
      <c r="Q14" s="96"/>
    </row>
    <row r="15" spans="2:17" ht="15" thickBot="1">
      <c r="B15" s="5" t="s">
        <v>35</v>
      </c>
      <c r="C15" s="7">
        <v>153</v>
      </c>
      <c r="D15" s="7">
        <v>170</v>
      </c>
      <c r="E15" s="7">
        <v>196</v>
      </c>
      <c r="F15" s="7">
        <v>195</v>
      </c>
      <c r="G15" s="7">
        <v>169</v>
      </c>
      <c r="H15" s="7">
        <v>177</v>
      </c>
      <c r="I15" s="7">
        <v>182</v>
      </c>
      <c r="J15" s="7">
        <v>147</v>
      </c>
      <c r="K15" s="7">
        <v>171</v>
      </c>
      <c r="L15" s="7">
        <v>185</v>
      </c>
      <c r="M15" s="7">
        <v>176</v>
      </c>
      <c r="N15" s="7">
        <v>183</v>
      </c>
      <c r="O15" s="96"/>
      <c r="P15" s="96"/>
      <c r="Q15" s="96"/>
    </row>
    <row r="16" spans="2:17" ht="15" thickBot="1">
      <c r="B16" s="2" t="s">
        <v>36</v>
      </c>
      <c r="C16" s="4">
        <v>525</v>
      </c>
      <c r="D16" s="4">
        <v>584</v>
      </c>
      <c r="E16" s="4">
        <v>618</v>
      </c>
      <c r="F16" s="4">
        <v>585</v>
      </c>
      <c r="G16" s="4">
        <v>480</v>
      </c>
      <c r="H16" s="4">
        <v>579</v>
      </c>
      <c r="I16" s="4">
        <v>584</v>
      </c>
      <c r="J16" s="4">
        <v>512</v>
      </c>
      <c r="K16" s="4">
        <v>484</v>
      </c>
      <c r="L16" s="4">
        <v>580</v>
      </c>
      <c r="M16" s="4">
        <v>492</v>
      </c>
      <c r="N16" s="4">
        <v>530</v>
      </c>
      <c r="O16" s="96"/>
      <c r="P16" s="96"/>
      <c r="Q16" s="96"/>
    </row>
    <row r="17" spans="2:16" ht="15" thickBot="1">
      <c r="B17" s="5" t="s">
        <v>17</v>
      </c>
      <c r="C17" s="9">
        <f>SUM(C11:C16)</f>
        <v>866</v>
      </c>
      <c r="D17" s="9">
        <f aca="true" t="shared" si="0" ref="D17:J17">SUM(D11:D16)</f>
        <v>985</v>
      </c>
      <c r="E17" s="9">
        <f t="shared" si="0"/>
        <v>1054</v>
      </c>
      <c r="F17" s="9">
        <f t="shared" si="0"/>
        <v>996</v>
      </c>
      <c r="G17" s="9">
        <f t="shared" si="0"/>
        <v>876</v>
      </c>
      <c r="H17" s="9">
        <f t="shared" si="0"/>
        <v>1014</v>
      </c>
      <c r="I17" s="9">
        <f t="shared" si="0"/>
        <v>1026</v>
      </c>
      <c r="J17" s="9">
        <f t="shared" si="0"/>
        <v>899</v>
      </c>
      <c r="K17" s="9">
        <v>892</v>
      </c>
      <c r="L17" s="9">
        <v>1021</v>
      </c>
      <c r="M17" s="9">
        <v>906</v>
      </c>
      <c r="N17" s="9">
        <v>981</v>
      </c>
      <c r="O17" s="96"/>
      <c r="P17" s="96"/>
    </row>
    <row r="18" spans="15:16" ht="15" thickBot="1">
      <c r="O18" s="96"/>
      <c r="P18" s="96"/>
    </row>
    <row r="19" spans="2:16" ht="15" thickBot="1">
      <c r="B19" s="102" t="s">
        <v>0</v>
      </c>
      <c r="C19" s="103" t="s">
        <v>64</v>
      </c>
      <c r="D19" s="103" t="s">
        <v>65</v>
      </c>
      <c r="E19" s="103" t="s">
        <v>66</v>
      </c>
      <c r="F19" s="103" t="s">
        <v>67</v>
      </c>
      <c r="G19" s="103" t="s">
        <v>68</v>
      </c>
      <c r="H19" s="103" t="s">
        <v>88</v>
      </c>
      <c r="I19" s="103" t="s">
        <v>90</v>
      </c>
      <c r="J19" s="103" t="s">
        <v>116</v>
      </c>
      <c r="K19" s="104" t="s">
        <v>115</v>
      </c>
      <c r="L19" s="104" t="s">
        <v>169</v>
      </c>
      <c r="M19" s="104" t="s">
        <v>206</v>
      </c>
      <c r="N19" s="104" t="s">
        <v>264</v>
      </c>
      <c r="O19" s="96"/>
      <c r="P19" s="96"/>
    </row>
    <row r="20" spans="2:22" ht="15" thickBot="1" thickTop="1">
      <c r="B20" s="105" t="s">
        <v>98</v>
      </c>
      <c r="C20" s="106">
        <v>42</v>
      </c>
      <c r="D20" s="106">
        <v>32</v>
      </c>
      <c r="E20" s="106">
        <v>27</v>
      </c>
      <c r="F20" s="106">
        <v>32</v>
      </c>
      <c r="G20" s="106">
        <v>45</v>
      </c>
      <c r="H20" s="106">
        <v>43</v>
      </c>
      <c r="I20" s="106">
        <v>36</v>
      </c>
      <c r="J20" s="107">
        <v>37</v>
      </c>
      <c r="K20" s="108">
        <v>46</v>
      </c>
      <c r="L20" s="108">
        <v>26</v>
      </c>
      <c r="M20" s="108">
        <v>30</v>
      </c>
      <c r="N20" s="108">
        <v>51</v>
      </c>
      <c r="O20" s="96"/>
      <c r="P20" s="96"/>
      <c r="Q20" s="96"/>
      <c r="R20" s="96"/>
      <c r="S20" s="96"/>
      <c r="T20" s="96"/>
      <c r="U20" s="96"/>
      <c r="V20" s="96"/>
    </row>
    <row r="21" spans="2:17" ht="15" thickBot="1">
      <c r="B21" s="109" t="s">
        <v>107</v>
      </c>
      <c r="C21" s="110">
        <v>24</v>
      </c>
      <c r="D21" s="110">
        <v>29</v>
      </c>
      <c r="E21" s="110">
        <v>46</v>
      </c>
      <c r="F21" s="110">
        <v>62</v>
      </c>
      <c r="G21" s="110">
        <v>71</v>
      </c>
      <c r="H21" s="110">
        <v>51</v>
      </c>
      <c r="I21" s="110">
        <v>57</v>
      </c>
      <c r="J21" s="111">
        <v>57</v>
      </c>
      <c r="K21" s="112">
        <v>49</v>
      </c>
      <c r="L21" s="112">
        <v>44</v>
      </c>
      <c r="M21" s="112">
        <v>44</v>
      </c>
      <c r="N21" s="112">
        <v>48</v>
      </c>
      <c r="O21" s="96"/>
      <c r="P21" s="96"/>
      <c r="Q21" s="96"/>
    </row>
    <row r="22" spans="2:17" ht="15" thickBot="1">
      <c r="B22" s="113" t="s">
        <v>99</v>
      </c>
      <c r="C22" s="114">
        <v>80</v>
      </c>
      <c r="D22" s="114">
        <v>68</v>
      </c>
      <c r="E22" s="114">
        <v>66</v>
      </c>
      <c r="F22" s="114">
        <v>65</v>
      </c>
      <c r="G22" s="114">
        <v>78</v>
      </c>
      <c r="H22" s="114">
        <v>72</v>
      </c>
      <c r="I22" s="114">
        <v>57</v>
      </c>
      <c r="J22" s="115">
        <v>61</v>
      </c>
      <c r="K22" s="116">
        <v>91</v>
      </c>
      <c r="L22" s="116">
        <v>72</v>
      </c>
      <c r="M22" s="116">
        <v>72</v>
      </c>
      <c r="N22" s="116">
        <v>102</v>
      </c>
      <c r="O22" s="96"/>
      <c r="P22" s="96"/>
      <c r="Q22" s="96"/>
    </row>
    <row r="23" spans="2:17" ht="15" thickBot="1">
      <c r="B23" s="109" t="s">
        <v>100</v>
      </c>
      <c r="C23" s="110">
        <v>259</v>
      </c>
      <c r="D23" s="110">
        <v>215</v>
      </c>
      <c r="E23" s="110">
        <v>248</v>
      </c>
      <c r="F23" s="110">
        <v>244</v>
      </c>
      <c r="G23" s="110">
        <v>247</v>
      </c>
      <c r="H23" s="110">
        <v>261</v>
      </c>
      <c r="I23" s="110">
        <v>246</v>
      </c>
      <c r="J23" s="111">
        <v>215</v>
      </c>
      <c r="K23" s="112">
        <v>257</v>
      </c>
      <c r="L23" s="112">
        <v>232</v>
      </c>
      <c r="M23" s="112">
        <v>268</v>
      </c>
      <c r="N23" s="112">
        <v>268</v>
      </c>
      <c r="O23" s="96"/>
      <c r="P23" s="96"/>
      <c r="Q23" s="96"/>
    </row>
    <row r="24" spans="2:17" ht="15" thickBot="1">
      <c r="B24" s="117" t="s">
        <v>15</v>
      </c>
      <c r="C24" s="118">
        <v>6</v>
      </c>
      <c r="D24" s="118">
        <v>4</v>
      </c>
      <c r="E24" s="118">
        <v>2</v>
      </c>
      <c r="F24" s="118">
        <v>3</v>
      </c>
      <c r="G24" s="118">
        <v>5</v>
      </c>
      <c r="H24" s="118">
        <v>7</v>
      </c>
      <c r="I24" s="118">
        <v>10</v>
      </c>
      <c r="J24" s="115">
        <v>11</v>
      </c>
      <c r="K24" s="119">
        <v>13</v>
      </c>
      <c r="L24" s="119">
        <v>1</v>
      </c>
      <c r="M24" s="119">
        <v>11</v>
      </c>
      <c r="N24" s="119">
        <v>10</v>
      </c>
      <c r="O24" s="96"/>
      <c r="P24" s="96"/>
      <c r="Q24" s="96"/>
    </row>
    <row r="25" spans="2:17" ht="15" thickBot="1">
      <c r="B25" s="109" t="s">
        <v>74</v>
      </c>
      <c r="C25" s="110">
        <v>384</v>
      </c>
      <c r="D25" s="110">
        <v>375</v>
      </c>
      <c r="E25" s="110">
        <v>345</v>
      </c>
      <c r="F25" s="110">
        <v>356</v>
      </c>
      <c r="G25" s="110">
        <v>349</v>
      </c>
      <c r="H25" s="110">
        <v>352</v>
      </c>
      <c r="I25" s="110">
        <v>296</v>
      </c>
      <c r="J25" s="111">
        <v>308</v>
      </c>
      <c r="K25" s="112">
        <v>380</v>
      </c>
      <c r="L25" s="112">
        <v>338</v>
      </c>
      <c r="M25" s="112">
        <v>313</v>
      </c>
      <c r="N25" s="112">
        <v>218</v>
      </c>
      <c r="O25" s="96"/>
      <c r="P25" s="96"/>
      <c r="Q25" s="96"/>
    </row>
    <row r="26" spans="2:17" ht="15" thickBot="1">
      <c r="B26" s="117" t="s">
        <v>101</v>
      </c>
      <c r="C26" s="120">
        <v>184</v>
      </c>
      <c r="D26" s="120">
        <v>149</v>
      </c>
      <c r="E26" s="120">
        <v>147</v>
      </c>
      <c r="F26" s="120">
        <v>144</v>
      </c>
      <c r="G26" s="120">
        <v>178</v>
      </c>
      <c r="H26" s="120">
        <v>170</v>
      </c>
      <c r="I26" s="120">
        <v>158</v>
      </c>
      <c r="J26" s="115">
        <v>133</v>
      </c>
      <c r="K26" s="121">
        <v>216</v>
      </c>
      <c r="L26" s="121">
        <v>192</v>
      </c>
      <c r="M26" s="121">
        <v>179</v>
      </c>
      <c r="N26" s="121">
        <v>172</v>
      </c>
      <c r="O26" s="96"/>
      <c r="P26" s="96"/>
      <c r="Q26" s="96"/>
    </row>
    <row r="27" spans="2:17" ht="15" thickBot="1">
      <c r="B27" s="109" t="s">
        <v>102</v>
      </c>
      <c r="C27" s="110">
        <v>83</v>
      </c>
      <c r="D27" s="110">
        <v>59</v>
      </c>
      <c r="E27" s="110">
        <v>83</v>
      </c>
      <c r="F27" s="110">
        <v>67</v>
      </c>
      <c r="G27" s="110">
        <v>81</v>
      </c>
      <c r="H27" s="110">
        <v>92</v>
      </c>
      <c r="I27" s="110">
        <v>75</v>
      </c>
      <c r="J27" s="111">
        <v>71</v>
      </c>
      <c r="K27" s="112">
        <v>102</v>
      </c>
      <c r="L27" s="112">
        <v>115</v>
      </c>
      <c r="M27" s="112">
        <v>84</v>
      </c>
      <c r="N27" s="112">
        <v>90</v>
      </c>
      <c r="O27" s="96"/>
      <c r="P27" s="96"/>
      <c r="Q27" s="96"/>
    </row>
    <row r="28" spans="2:17" ht="15" thickBot="1">
      <c r="B28" s="117" t="s">
        <v>28</v>
      </c>
      <c r="C28" s="120">
        <v>88</v>
      </c>
      <c r="D28" s="120">
        <v>79</v>
      </c>
      <c r="E28" s="120">
        <v>75</v>
      </c>
      <c r="F28" s="120">
        <v>72</v>
      </c>
      <c r="G28" s="120">
        <v>89</v>
      </c>
      <c r="H28" s="120">
        <v>86</v>
      </c>
      <c r="I28" s="120">
        <v>64</v>
      </c>
      <c r="J28" s="115">
        <v>78</v>
      </c>
      <c r="K28" s="121">
        <v>82</v>
      </c>
      <c r="L28" s="121">
        <v>96</v>
      </c>
      <c r="M28" s="121">
        <v>97</v>
      </c>
      <c r="N28" s="121">
        <v>77</v>
      </c>
      <c r="O28" s="96"/>
      <c r="P28" s="96"/>
      <c r="Q28" s="96"/>
    </row>
    <row r="29" spans="2:17" ht="15" thickBot="1">
      <c r="B29" s="109" t="s">
        <v>103</v>
      </c>
      <c r="C29" s="110">
        <v>55</v>
      </c>
      <c r="D29" s="110">
        <v>35</v>
      </c>
      <c r="E29" s="110">
        <v>55</v>
      </c>
      <c r="F29" s="110">
        <v>52</v>
      </c>
      <c r="G29" s="110">
        <v>53</v>
      </c>
      <c r="H29" s="110">
        <v>51</v>
      </c>
      <c r="I29" s="110">
        <v>57</v>
      </c>
      <c r="J29" s="111">
        <v>51</v>
      </c>
      <c r="K29" s="112">
        <v>55</v>
      </c>
      <c r="L29" s="112">
        <v>53</v>
      </c>
      <c r="M29" s="112">
        <v>62</v>
      </c>
      <c r="N29" s="112">
        <v>54</v>
      </c>
      <c r="O29" s="96"/>
      <c r="P29" s="96"/>
      <c r="Q29" s="96"/>
    </row>
    <row r="30" spans="2:17" ht="15" thickBot="1">
      <c r="B30" s="117" t="s">
        <v>104</v>
      </c>
      <c r="C30" s="120">
        <v>93</v>
      </c>
      <c r="D30" s="120">
        <v>77</v>
      </c>
      <c r="E30" s="120">
        <v>93</v>
      </c>
      <c r="F30" s="120">
        <v>73</v>
      </c>
      <c r="G30" s="120">
        <v>103</v>
      </c>
      <c r="H30" s="120">
        <v>90</v>
      </c>
      <c r="I30" s="120">
        <v>104</v>
      </c>
      <c r="J30" s="115">
        <v>79</v>
      </c>
      <c r="K30" s="121">
        <v>114</v>
      </c>
      <c r="L30" s="121">
        <v>31</v>
      </c>
      <c r="M30" s="121">
        <v>89</v>
      </c>
      <c r="N30" s="121">
        <v>100</v>
      </c>
      <c r="O30" s="96"/>
      <c r="P30" s="96"/>
      <c r="Q30" s="96"/>
    </row>
    <row r="31" spans="2:17" ht="15" thickBot="1">
      <c r="B31" s="109" t="s">
        <v>108</v>
      </c>
      <c r="C31" s="110">
        <v>18</v>
      </c>
      <c r="D31" s="110">
        <v>18</v>
      </c>
      <c r="E31" s="110">
        <v>20</v>
      </c>
      <c r="F31" s="110">
        <v>9</v>
      </c>
      <c r="G31" s="110">
        <v>11</v>
      </c>
      <c r="H31" s="110">
        <v>18</v>
      </c>
      <c r="I31" s="110">
        <v>35</v>
      </c>
      <c r="J31" s="111">
        <v>17</v>
      </c>
      <c r="K31" s="112">
        <v>19</v>
      </c>
      <c r="L31" s="112">
        <v>10</v>
      </c>
      <c r="M31" s="112">
        <v>23</v>
      </c>
      <c r="N31" s="112">
        <v>26</v>
      </c>
      <c r="O31" s="96"/>
      <c r="P31" s="96"/>
      <c r="Q31" s="96"/>
    </row>
    <row r="32" spans="2:17" ht="14.25">
      <c r="B32" s="122" t="s">
        <v>17</v>
      </c>
      <c r="C32" s="123">
        <v>1316</v>
      </c>
      <c r="D32" s="123">
        <v>1140</v>
      </c>
      <c r="E32" s="123">
        <v>1207</v>
      </c>
      <c r="F32" s="123">
        <v>1179</v>
      </c>
      <c r="G32" s="123">
        <v>1310</v>
      </c>
      <c r="H32" s="123">
        <v>1293</v>
      </c>
      <c r="I32" s="123">
        <v>1195</v>
      </c>
      <c r="J32" s="123">
        <v>1118</v>
      </c>
      <c r="K32" s="123">
        <v>1424</v>
      </c>
      <c r="L32" s="123">
        <v>1210</v>
      </c>
      <c r="M32" s="123">
        <v>1272</v>
      </c>
      <c r="N32" s="123">
        <v>1216</v>
      </c>
      <c r="O32" s="96"/>
      <c r="P32" s="96"/>
      <c r="Q32" s="96"/>
    </row>
    <row r="33" spans="2:16" ht="15" thickBot="1">
      <c r="B33" s="68"/>
      <c r="C33" s="100"/>
      <c r="D33" s="100"/>
      <c r="E33" s="100"/>
      <c r="F33" s="100"/>
      <c r="G33" s="100"/>
      <c r="H33" s="100"/>
      <c r="I33" s="100"/>
      <c r="J33" s="100"/>
      <c r="K33" s="101"/>
      <c r="L33" s="101"/>
      <c r="M33" s="101"/>
      <c r="N33" s="101"/>
      <c r="O33" s="96"/>
      <c r="P33" s="96"/>
    </row>
    <row r="34" spans="2:16" ht="15" thickBot="1">
      <c r="B34" s="13" t="s">
        <v>156</v>
      </c>
      <c r="C34" s="14" t="s">
        <v>64</v>
      </c>
      <c r="D34" s="14" t="s">
        <v>65</v>
      </c>
      <c r="E34" s="14" t="s">
        <v>66</v>
      </c>
      <c r="F34" s="14" t="s">
        <v>67</v>
      </c>
      <c r="G34" s="14" t="s">
        <v>68</v>
      </c>
      <c r="H34" s="14" t="s">
        <v>88</v>
      </c>
      <c r="I34" s="14" t="s">
        <v>90</v>
      </c>
      <c r="J34" s="14" t="s">
        <v>116</v>
      </c>
      <c r="K34" s="23" t="s">
        <v>115</v>
      </c>
      <c r="L34" s="23" t="s">
        <v>169</v>
      </c>
      <c r="M34" s="23" t="s">
        <v>206</v>
      </c>
      <c r="N34" s="23" t="s">
        <v>264</v>
      </c>
      <c r="O34" s="96"/>
      <c r="P34" s="96"/>
    </row>
    <row r="35" spans="2:17" ht="15" thickBot="1" thickTop="1">
      <c r="B35" s="5" t="s">
        <v>1</v>
      </c>
      <c r="C35" s="209">
        <v>54</v>
      </c>
      <c r="D35" s="209">
        <v>59</v>
      </c>
      <c r="E35" s="209">
        <v>54</v>
      </c>
      <c r="F35" s="209">
        <v>73</v>
      </c>
      <c r="G35" s="209">
        <v>61</v>
      </c>
      <c r="H35" s="209">
        <v>51</v>
      </c>
      <c r="I35" s="209">
        <v>52</v>
      </c>
      <c r="J35" s="209">
        <v>47</v>
      </c>
      <c r="K35" s="209">
        <v>56</v>
      </c>
      <c r="L35" s="209">
        <v>34</v>
      </c>
      <c r="M35" s="209">
        <v>50</v>
      </c>
      <c r="N35" s="209">
        <v>59</v>
      </c>
      <c r="O35" s="96"/>
      <c r="P35" s="96"/>
      <c r="Q35" s="96"/>
    </row>
    <row r="36" spans="2:17" ht="15" thickBot="1">
      <c r="B36" s="2" t="s">
        <v>6</v>
      </c>
      <c r="C36" s="210">
        <v>15</v>
      </c>
      <c r="D36" s="210">
        <v>24</v>
      </c>
      <c r="E36" s="210">
        <v>19</v>
      </c>
      <c r="F36" s="210">
        <v>21</v>
      </c>
      <c r="G36" s="210">
        <v>12</v>
      </c>
      <c r="H36" s="210">
        <v>34</v>
      </c>
      <c r="I36" s="210">
        <v>19</v>
      </c>
      <c r="J36" s="210">
        <v>12</v>
      </c>
      <c r="K36" s="210">
        <v>15</v>
      </c>
      <c r="L36" s="210">
        <v>10</v>
      </c>
      <c r="M36" s="210">
        <v>14</v>
      </c>
      <c r="N36" s="210">
        <v>14</v>
      </c>
      <c r="O36" s="96"/>
      <c r="P36" s="96"/>
      <c r="Q36" s="96"/>
    </row>
    <row r="37" spans="2:17" ht="15" thickBot="1">
      <c r="B37" s="5" t="s">
        <v>7</v>
      </c>
      <c r="C37" s="209">
        <v>42</v>
      </c>
      <c r="D37" s="209">
        <v>56</v>
      </c>
      <c r="E37" s="209">
        <v>66</v>
      </c>
      <c r="F37" s="209">
        <v>47</v>
      </c>
      <c r="G37" s="209">
        <v>44</v>
      </c>
      <c r="H37" s="209">
        <v>52</v>
      </c>
      <c r="I37" s="209">
        <v>62</v>
      </c>
      <c r="J37" s="209">
        <v>55</v>
      </c>
      <c r="K37" s="209">
        <v>59</v>
      </c>
      <c r="L37" s="209">
        <v>74</v>
      </c>
      <c r="M37" s="209">
        <v>69</v>
      </c>
      <c r="N37" s="209">
        <v>47</v>
      </c>
      <c r="O37" s="96"/>
      <c r="P37" s="96"/>
      <c r="Q37" s="96"/>
    </row>
    <row r="38" spans="2:17" ht="15" thickBot="1">
      <c r="B38" s="2" t="s">
        <v>109</v>
      </c>
      <c r="C38" s="211"/>
      <c r="D38" s="211"/>
      <c r="E38" s="210">
        <v>2</v>
      </c>
      <c r="F38" s="210">
        <v>27</v>
      </c>
      <c r="G38" s="210">
        <v>29</v>
      </c>
      <c r="H38" s="210">
        <v>49</v>
      </c>
      <c r="I38" s="210">
        <v>44</v>
      </c>
      <c r="J38" s="210">
        <v>38</v>
      </c>
      <c r="K38" s="210">
        <v>40</v>
      </c>
      <c r="L38" s="210">
        <v>43</v>
      </c>
      <c r="M38" s="210">
        <v>56</v>
      </c>
      <c r="N38" s="210">
        <v>48</v>
      </c>
      <c r="O38" s="96"/>
      <c r="P38" s="96"/>
      <c r="Q38" s="96"/>
    </row>
    <row r="39" spans="2:17" ht="15" thickBot="1">
      <c r="B39" s="5" t="s">
        <v>111</v>
      </c>
      <c r="C39" s="209">
        <v>437</v>
      </c>
      <c r="D39" s="209">
        <v>323</v>
      </c>
      <c r="E39" s="209">
        <v>328</v>
      </c>
      <c r="F39" s="209">
        <v>409</v>
      </c>
      <c r="G39" s="209">
        <v>454</v>
      </c>
      <c r="H39" s="209">
        <v>356</v>
      </c>
      <c r="I39" s="209">
        <v>360</v>
      </c>
      <c r="J39" s="209">
        <v>425</v>
      </c>
      <c r="K39" s="209">
        <v>463</v>
      </c>
      <c r="L39" s="209">
        <v>368</v>
      </c>
      <c r="M39" s="209">
        <v>425</v>
      </c>
      <c r="N39" s="209">
        <v>527</v>
      </c>
      <c r="O39" s="96"/>
      <c r="P39" s="96"/>
      <c r="Q39" s="96"/>
    </row>
    <row r="40" spans="2:17" ht="15" thickBot="1">
      <c r="B40" s="2" t="s">
        <v>9</v>
      </c>
      <c r="C40" s="210">
        <v>72</v>
      </c>
      <c r="D40" s="210">
        <v>68</v>
      </c>
      <c r="E40" s="210">
        <v>92</v>
      </c>
      <c r="F40" s="210">
        <v>63</v>
      </c>
      <c r="G40" s="210">
        <v>82</v>
      </c>
      <c r="H40" s="210">
        <v>85</v>
      </c>
      <c r="I40" s="210">
        <v>60</v>
      </c>
      <c r="J40" s="210">
        <v>64</v>
      </c>
      <c r="K40" s="210">
        <v>72</v>
      </c>
      <c r="L40" s="210">
        <v>77</v>
      </c>
      <c r="M40" s="210">
        <v>66</v>
      </c>
      <c r="N40" s="210">
        <v>86</v>
      </c>
      <c r="O40" s="96"/>
      <c r="P40" s="96"/>
      <c r="Q40" s="96"/>
    </row>
    <row r="41" spans="2:17" ht="15" thickBot="1">
      <c r="B41" s="5" t="s">
        <v>110</v>
      </c>
      <c r="C41" s="209">
        <v>110</v>
      </c>
      <c r="D41" s="209">
        <v>131</v>
      </c>
      <c r="E41" s="209">
        <v>126</v>
      </c>
      <c r="F41" s="209">
        <v>133</v>
      </c>
      <c r="G41" s="209">
        <v>125</v>
      </c>
      <c r="H41" s="209">
        <v>140</v>
      </c>
      <c r="I41" s="209">
        <v>110</v>
      </c>
      <c r="J41" s="209">
        <v>112</v>
      </c>
      <c r="K41" s="209">
        <v>106</v>
      </c>
      <c r="L41" s="209">
        <v>124</v>
      </c>
      <c r="M41" s="209">
        <v>94</v>
      </c>
      <c r="N41" s="209">
        <v>100</v>
      </c>
      <c r="O41" s="96"/>
      <c r="P41" s="96"/>
      <c r="Q41" s="96"/>
    </row>
    <row r="42" spans="2:17" ht="15" thickBot="1">
      <c r="B42" s="2" t="s">
        <v>105</v>
      </c>
      <c r="C42" s="210">
        <v>11</v>
      </c>
      <c r="D42" s="210">
        <v>18</v>
      </c>
      <c r="E42" s="210">
        <v>20</v>
      </c>
      <c r="F42" s="210">
        <v>79</v>
      </c>
      <c r="G42" s="210">
        <v>62</v>
      </c>
      <c r="H42" s="210">
        <v>77</v>
      </c>
      <c r="I42" s="210">
        <v>98</v>
      </c>
      <c r="J42" s="210">
        <v>88</v>
      </c>
      <c r="K42" s="210">
        <v>72</v>
      </c>
      <c r="L42" s="210">
        <v>92</v>
      </c>
      <c r="M42" s="210">
        <v>96</v>
      </c>
      <c r="N42" s="210">
        <v>64</v>
      </c>
      <c r="O42" s="96"/>
      <c r="P42" s="96"/>
      <c r="Q42" s="96"/>
    </row>
    <row r="43" spans="2:17" ht="15" thickBot="1">
      <c r="B43" s="5" t="s">
        <v>2</v>
      </c>
      <c r="C43" s="209">
        <v>43</v>
      </c>
      <c r="D43" s="209">
        <v>42</v>
      </c>
      <c r="E43" s="209">
        <v>42</v>
      </c>
      <c r="F43" s="209">
        <v>37</v>
      </c>
      <c r="G43" s="209">
        <v>33</v>
      </c>
      <c r="H43" s="209">
        <v>41</v>
      </c>
      <c r="I43" s="209">
        <v>49</v>
      </c>
      <c r="J43" s="209">
        <v>35</v>
      </c>
      <c r="K43" s="209">
        <v>36</v>
      </c>
      <c r="L43" s="209">
        <v>39</v>
      </c>
      <c r="M43" s="209">
        <v>39</v>
      </c>
      <c r="N43" s="209">
        <v>28</v>
      </c>
      <c r="O43" s="96"/>
      <c r="P43" s="96"/>
      <c r="Q43" s="96"/>
    </row>
    <row r="44" spans="2:17" ht="15" thickBot="1">
      <c r="B44" s="2" t="s">
        <v>207</v>
      </c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0">
        <v>25</v>
      </c>
      <c r="N44" s="210">
        <v>26</v>
      </c>
      <c r="O44" s="96"/>
      <c r="P44" s="96"/>
      <c r="Q44" s="96"/>
    </row>
    <row r="45" spans="2:17" ht="15" thickBot="1">
      <c r="B45" s="5" t="s">
        <v>112</v>
      </c>
      <c r="C45" s="209">
        <v>327</v>
      </c>
      <c r="D45" s="209">
        <v>204</v>
      </c>
      <c r="E45" s="209">
        <v>288</v>
      </c>
      <c r="F45" s="209">
        <v>306</v>
      </c>
      <c r="G45" s="209">
        <v>212</v>
      </c>
      <c r="H45" s="209">
        <v>314</v>
      </c>
      <c r="I45" s="209">
        <v>300</v>
      </c>
      <c r="J45" s="209">
        <v>327</v>
      </c>
      <c r="K45" s="209">
        <v>357</v>
      </c>
      <c r="L45" s="209">
        <v>379</v>
      </c>
      <c r="M45" s="209">
        <v>306</v>
      </c>
      <c r="N45" s="209">
        <v>295</v>
      </c>
      <c r="O45" s="96"/>
      <c r="P45" s="96"/>
      <c r="Q45" s="96"/>
    </row>
    <row r="46" spans="2:17" ht="15" thickBot="1">
      <c r="B46" s="2" t="s">
        <v>13</v>
      </c>
      <c r="C46" s="210">
        <v>27</v>
      </c>
      <c r="D46" s="210">
        <v>25</v>
      </c>
      <c r="E46" s="210">
        <v>30</v>
      </c>
      <c r="F46" s="210">
        <v>25</v>
      </c>
      <c r="G46" s="210">
        <v>28</v>
      </c>
      <c r="H46" s="210">
        <v>27</v>
      </c>
      <c r="I46" s="210">
        <v>19</v>
      </c>
      <c r="J46" s="210">
        <v>22</v>
      </c>
      <c r="K46" s="210">
        <v>26</v>
      </c>
      <c r="L46" s="210">
        <v>22</v>
      </c>
      <c r="M46" s="210">
        <v>23</v>
      </c>
      <c r="N46" s="210">
        <v>27</v>
      </c>
      <c r="O46" s="96"/>
      <c r="P46" s="96"/>
      <c r="Q46" s="96"/>
    </row>
    <row r="47" spans="2:17" ht="15" thickBot="1">
      <c r="B47" s="5" t="s">
        <v>106</v>
      </c>
      <c r="C47" s="209">
        <v>12</v>
      </c>
      <c r="D47" s="209">
        <v>13</v>
      </c>
      <c r="E47" s="209">
        <v>16</v>
      </c>
      <c r="F47" s="209">
        <v>9</v>
      </c>
      <c r="G47" s="209">
        <v>7</v>
      </c>
      <c r="H47" s="209">
        <v>12</v>
      </c>
      <c r="I47" s="209">
        <v>12</v>
      </c>
      <c r="J47" s="209">
        <v>13</v>
      </c>
      <c r="K47" s="209">
        <v>20</v>
      </c>
      <c r="L47" s="209">
        <v>10</v>
      </c>
      <c r="M47" s="209">
        <v>8</v>
      </c>
      <c r="N47" s="209">
        <v>9</v>
      </c>
      <c r="O47" s="96"/>
      <c r="P47" s="96"/>
      <c r="Q47" s="96"/>
    </row>
    <row r="48" spans="2:17" ht="15" thickBot="1">
      <c r="B48" s="2" t="s">
        <v>14</v>
      </c>
      <c r="C48" s="210">
        <v>4</v>
      </c>
      <c r="D48" s="210">
        <v>6</v>
      </c>
      <c r="E48" s="210">
        <v>9</v>
      </c>
      <c r="F48" s="210">
        <v>7</v>
      </c>
      <c r="G48" s="210">
        <v>9</v>
      </c>
      <c r="H48" s="210">
        <v>6</v>
      </c>
      <c r="I48" s="210">
        <v>8</v>
      </c>
      <c r="J48" s="210">
        <v>4</v>
      </c>
      <c r="K48" s="210">
        <v>10</v>
      </c>
      <c r="L48" s="210">
        <v>11</v>
      </c>
      <c r="M48" s="210">
        <v>6</v>
      </c>
      <c r="N48" s="210">
        <v>3</v>
      </c>
      <c r="O48" s="96"/>
      <c r="P48" s="96"/>
      <c r="Q48" s="96"/>
    </row>
    <row r="49" spans="2:17" ht="15" thickBot="1">
      <c r="B49" s="5" t="s">
        <v>16</v>
      </c>
      <c r="C49" s="209">
        <v>0</v>
      </c>
      <c r="D49" s="209">
        <v>1</v>
      </c>
      <c r="E49" s="209">
        <v>0</v>
      </c>
      <c r="F49" s="209">
        <v>0</v>
      </c>
      <c r="G49" s="209">
        <v>0</v>
      </c>
      <c r="H49" s="209">
        <v>0</v>
      </c>
      <c r="I49" s="209">
        <v>1</v>
      </c>
      <c r="J49" s="209">
        <v>2</v>
      </c>
      <c r="K49" s="209">
        <v>2</v>
      </c>
      <c r="L49" s="209">
        <v>2</v>
      </c>
      <c r="M49" s="209">
        <v>0</v>
      </c>
      <c r="N49" s="209">
        <v>1</v>
      </c>
      <c r="O49" s="96"/>
      <c r="P49" s="96"/>
      <c r="Q49" s="96"/>
    </row>
    <row r="50" spans="2:17" ht="15" thickBot="1">
      <c r="B50" s="2" t="s">
        <v>17</v>
      </c>
      <c r="C50" s="11">
        <v>1154</v>
      </c>
      <c r="D50" s="11">
        <v>970</v>
      </c>
      <c r="E50" s="11">
        <v>1092</v>
      </c>
      <c r="F50" s="11">
        <v>1236</v>
      </c>
      <c r="G50" s="11">
        <v>1158</v>
      </c>
      <c r="H50" s="11">
        <v>1244</v>
      </c>
      <c r="I50" s="11">
        <v>1194</v>
      </c>
      <c r="J50" s="11">
        <v>1244</v>
      </c>
      <c r="K50" s="11">
        <v>1334</v>
      </c>
      <c r="L50" s="11">
        <v>1285</v>
      </c>
      <c r="M50" s="11">
        <v>1279</v>
      </c>
      <c r="N50" s="11">
        <v>1334</v>
      </c>
      <c r="O50" s="96"/>
      <c r="P50" s="96"/>
      <c r="Q50" s="96"/>
    </row>
    <row r="52" spans="2:14" ht="32.25" customHeight="1"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</row>
    <row r="53" ht="14.25">
      <c r="B53" s="186" t="s">
        <v>276</v>
      </c>
    </row>
  </sheetData>
  <sheetProtection/>
  <mergeCells count="4">
    <mergeCell ref="B9:N9"/>
    <mergeCell ref="B1:N1"/>
    <mergeCell ref="C2:N2"/>
    <mergeCell ref="B52:N5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5"/>
  <sheetViews>
    <sheetView zoomScalePageLayoutView="0" workbookViewId="0" topLeftCell="U48">
      <selection activeCell="AJ77" sqref="AJ77"/>
    </sheetView>
  </sheetViews>
  <sheetFormatPr defaultColWidth="11.421875" defaultRowHeight="15"/>
  <cols>
    <col min="1" max="1" width="11.57421875" style="16" customWidth="1"/>
    <col min="2" max="2" width="28.57421875" style="16" bestFit="1" customWidth="1"/>
    <col min="3" max="16384" width="11.57421875" style="16" customWidth="1"/>
  </cols>
  <sheetData>
    <row r="1" spans="1:23" ht="23.25" thickBot="1">
      <c r="A1" s="17" t="s">
        <v>87</v>
      </c>
      <c r="B1" s="322" t="s">
        <v>86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4"/>
    </row>
    <row r="2" ht="15" thickBot="1"/>
    <row r="3" spans="2:23" ht="15" thickBot="1">
      <c r="B3" s="325" t="s">
        <v>82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</row>
    <row r="4" spans="2:23" ht="15" thickBot="1" thickTop="1">
      <c r="B4" s="327" t="s">
        <v>59</v>
      </c>
      <c r="C4" s="329" t="s">
        <v>37</v>
      </c>
      <c r="D4" s="259">
        <v>2014</v>
      </c>
      <c r="E4" s="260"/>
      <c r="F4" s="260"/>
      <c r="G4" s="261"/>
      <c r="H4" s="259">
        <v>2015</v>
      </c>
      <c r="I4" s="260"/>
      <c r="J4" s="260"/>
      <c r="K4" s="261"/>
      <c r="L4" s="259">
        <v>2016</v>
      </c>
      <c r="M4" s="260"/>
      <c r="N4" s="260"/>
      <c r="O4" s="261"/>
      <c r="P4" s="265">
        <v>2017</v>
      </c>
      <c r="Q4" s="266"/>
      <c r="R4" s="266"/>
      <c r="S4" s="267"/>
      <c r="T4" s="265">
        <v>2018</v>
      </c>
      <c r="U4" s="266"/>
      <c r="V4" s="266"/>
      <c r="W4" s="267"/>
    </row>
    <row r="5" spans="2:23" ht="15" thickBot="1">
      <c r="B5" s="328"/>
      <c r="C5" s="330"/>
      <c r="D5" s="34" t="s">
        <v>96</v>
      </c>
      <c r="E5" s="33" t="s">
        <v>97</v>
      </c>
      <c r="F5" s="33" t="s">
        <v>114</v>
      </c>
      <c r="G5" s="32" t="s">
        <v>113</v>
      </c>
      <c r="H5" s="34" t="s">
        <v>96</v>
      </c>
      <c r="I5" s="33" t="s">
        <v>97</v>
      </c>
      <c r="J5" s="33" t="s">
        <v>114</v>
      </c>
      <c r="K5" s="32" t="s">
        <v>113</v>
      </c>
      <c r="L5" s="34" t="s">
        <v>96</v>
      </c>
      <c r="M5" s="33" t="s">
        <v>97</v>
      </c>
      <c r="N5" s="33" t="s">
        <v>114</v>
      </c>
      <c r="O5" s="32" t="s">
        <v>113</v>
      </c>
      <c r="P5" s="35" t="s">
        <v>96</v>
      </c>
      <c r="Q5" s="35" t="s">
        <v>97</v>
      </c>
      <c r="R5" s="35" t="s">
        <v>114</v>
      </c>
      <c r="S5" s="35" t="s">
        <v>113</v>
      </c>
      <c r="T5" s="34" t="s">
        <v>96</v>
      </c>
      <c r="U5" s="33" t="s">
        <v>97</v>
      </c>
      <c r="V5" s="33" t="s">
        <v>114</v>
      </c>
      <c r="W5" s="32" t="s">
        <v>113</v>
      </c>
    </row>
    <row r="6" spans="2:27" ht="15" thickBot="1">
      <c r="B6" s="2" t="s">
        <v>39</v>
      </c>
      <c r="C6" s="3" t="s">
        <v>38</v>
      </c>
      <c r="D6" s="29">
        <v>84311</v>
      </c>
      <c r="E6" s="29">
        <v>59905</v>
      </c>
      <c r="F6" s="29">
        <v>73840</v>
      </c>
      <c r="G6" s="29">
        <v>70554</v>
      </c>
      <c r="H6" s="29">
        <v>89547</v>
      </c>
      <c r="I6" s="29">
        <v>64190</v>
      </c>
      <c r="J6" s="29">
        <v>70075</v>
      </c>
      <c r="K6" s="29">
        <v>68392</v>
      </c>
      <c r="L6" s="29">
        <v>91625</v>
      </c>
      <c r="M6" s="28">
        <v>76521</v>
      </c>
      <c r="N6" s="28">
        <v>88961</v>
      </c>
      <c r="O6" s="28">
        <v>92684</v>
      </c>
      <c r="P6" s="28">
        <v>104077</v>
      </c>
      <c r="Q6" s="28">
        <v>82507</v>
      </c>
      <c r="R6" s="28">
        <v>96448</v>
      </c>
      <c r="S6" s="28">
        <v>98048</v>
      </c>
      <c r="T6" s="28">
        <v>114178</v>
      </c>
      <c r="U6" s="28">
        <v>73465</v>
      </c>
      <c r="V6" s="28">
        <v>98732</v>
      </c>
      <c r="W6" s="28">
        <v>121440</v>
      </c>
      <c r="Y6" s="96"/>
      <c r="Z6" s="96"/>
      <c r="AA6" s="214"/>
    </row>
    <row r="7" spans="2:27" ht="15" thickBot="1">
      <c r="B7" s="5" t="s">
        <v>40</v>
      </c>
      <c r="C7" s="6" t="s">
        <v>41</v>
      </c>
      <c r="D7" s="31">
        <v>171398</v>
      </c>
      <c r="E7" s="31">
        <v>126592</v>
      </c>
      <c r="F7" s="31">
        <v>145632</v>
      </c>
      <c r="G7" s="31">
        <v>141893</v>
      </c>
      <c r="H7" s="31">
        <v>161266</v>
      </c>
      <c r="I7" s="31">
        <v>121007</v>
      </c>
      <c r="J7" s="31">
        <v>135300</v>
      </c>
      <c r="K7" s="31">
        <v>132473</v>
      </c>
      <c r="L7" s="31">
        <v>160186</v>
      </c>
      <c r="M7" s="30">
        <v>121696</v>
      </c>
      <c r="N7" s="30">
        <v>144909</v>
      </c>
      <c r="O7" s="30">
        <v>147470</v>
      </c>
      <c r="P7" s="30">
        <v>164624</v>
      </c>
      <c r="Q7" s="30">
        <v>127900</v>
      </c>
      <c r="R7" s="30">
        <v>152331</v>
      </c>
      <c r="S7" s="30">
        <v>150273</v>
      </c>
      <c r="T7" s="30">
        <v>191814</v>
      </c>
      <c r="U7" s="30">
        <v>135569</v>
      </c>
      <c r="V7" s="30">
        <v>166938</v>
      </c>
      <c r="W7" s="30">
        <v>175519</v>
      </c>
      <c r="Y7" s="96"/>
      <c r="Z7" s="96"/>
      <c r="AA7" s="214"/>
    </row>
    <row r="8" spans="2:27" ht="15" thickBot="1">
      <c r="B8" s="2" t="s">
        <v>270</v>
      </c>
      <c r="C8" s="3" t="s">
        <v>42</v>
      </c>
      <c r="D8" s="29">
        <v>253758</v>
      </c>
      <c r="E8" s="29">
        <v>246008</v>
      </c>
      <c r="F8" s="29">
        <v>270277</v>
      </c>
      <c r="G8" s="29">
        <v>266317</v>
      </c>
      <c r="H8" s="29">
        <v>256974</v>
      </c>
      <c r="I8" s="29">
        <v>235948</v>
      </c>
      <c r="J8" s="29">
        <v>250109</v>
      </c>
      <c r="K8" s="29">
        <v>245704</v>
      </c>
      <c r="L8" s="29">
        <v>255234</v>
      </c>
      <c r="M8" s="28">
        <v>223650</v>
      </c>
      <c r="N8" s="28">
        <v>234473</v>
      </c>
      <c r="O8" s="28">
        <v>226104</v>
      </c>
      <c r="P8" s="28">
        <v>220129</v>
      </c>
      <c r="Q8" s="28">
        <v>195914</v>
      </c>
      <c r="R8" s="28">
        <v>219266</v>
      </c>
      <c r="S8" s="28">
        <v>251171</v>
      </c>
      <c r="T8" s="28">
        <v>267601</v>
      </c>
      <c r="U8" s="28">
        <v>221586</v>
      </c>
      <c r="V8" s="28">
        <v>253568</v>
      </c>
      <c r="W8" s="28">
        <v>277167</v>
      </c>
      <c r="Y8" s="96"/>
      <c r="Z8" s="96"/>
      <c r="AA8" s="214"/>
    </row>
    <row r="9" spans="2:27" ht="15" thickBot="1">
      <c r="B9" s="5" t="s">
        <v>43</v>
      </c>
      <c r="C9" s="6" t="s">
        <v>44</v>
      </c>
      <c r="D9" s="31">
        <v>177551</v>
      </c>
      <c r="E9" s="31">
        <v>168318</v>
      </c>
      <c r="F9" s="31">
        <v>174208</v>
      </c>
      <c r="G9" s="31">
        <v>165073</v>
      </c>
      <c r="H9" s="31">
        <v>164486</v>
      </c>
      <c r="I9" s="31">
        <v>158199</v>
      </c>
      <c r="J9" s="31">
        <v>180463</v>
      </c>
      <c r="K9" s="31">
        <v>178936</v>
      </c>
      <c r="L9" s="31">
        <v>181747</v>
      </c>
      <c r="M9" s="30">
        <v>166820</v>
      </c>
      <c r="N9" s="30">
        <v>184157</v>
      </c>
      <c r="O9" s="30">
        <v>190115</v>
      </c>
      <c r="P9" s="30">
        <v>182796</v>
      </c>
      <c r="Q9" s="30">
        <v>171785</v>
      </c>
      <c r="R9" s="30">
        <v>207019</v>
      </c>
      <c r="S9" s="30">
        <v>226018</v>
      </c>
      <c r="T9" s="30">
        <v>234410</v>
      </c>
      <c r="U9" s="30">
        <v>212096</v>
      </c>
      <c r="V9" s="30">
        <v>259740</v>
      </c>
      <c r="W9" s="30">
        <v>281088</v>
      </c>
      <c r="Y9" s="96"/>
      <c r="Z9" s="96"/>
      <c r="AA9" s="214"/>
    </row>
    <row r="10" spans="2:27" ht="15" thickBot="1">
      <c r="B10" s="2" t="s">
        <v>56</v>
      </c>
      <c r="C10" s="3" t="s">
        <v>57</v>
      </c>
      <c r="D10" s="29">
        <v>77232</v>
      </c>
      <c r="E10" s="29">
        <v>65589</v>
      </c>
      <c r="F10" s="29">
        <v>62105</v>
      </c>
      <c r="G10" s="29">
        <v>64485</v>
      </c>
      <c r="H10" s="29">
        <v>59126</v>
      </c>
      <c r="I10" s="29">
        <v>47836</v>
      </c>
      <c r="J10" s="29">
        <v>51628</v>
      </c>
      <c r="K10" s="29">
        <v>54638</v>
      </c>
      <c r="L10" s="29">
        <v>59170</v>
      </c>
      <c r="M10" s="28">
        <v>56530</v>
      </c>
      <c r="N10" s="28">
        <v>58871</v>
      </c>
      <c r="O10" s="28">
        <v>61190</v>
      </c>
      <c r="P10" s="28">
        <v>59468</v>
      </c>
      <c r="Q10" s="28">
        <v>55648</v>
      </c>
      <c r="R10" s="28">
        <v>68592</v>
      </c>
      <c r="S10" s="28">
        <v>73340</v>
      </c>
      <c r="T10" s="28">
        <v>73809</v>
      </c>
      <c r="U10" s="28">
        <v>63405</v>
      </c>
      <c r="V10" s="28">
        <v>71658</v>
      </c>
      <c r="W10" s="28">
        <v>78066</v>
      </c>
      <c r="Y10" s="96"/>
      <c r="Z10" s="96"/>
      <c r="AA10" s="214"/>
    </row>
    <row r="11" spans="2:27" ht="15" thickBot="1">
      <c r="B11" s="5" t="s">
        <v>45</v>
      </c>
      <c r="C11" s="6" t="s">
        <v>46</v>
      </c>
      <c r="D11" s="31">
        <v>100759</v>
      </c>
      <c r="E11" s="31">
        <v>81015</v>
      </c>
      <c r="F11" s="31">
        <v>86919</v>
      </c>
      <c r="G11" s="31">
        <v>91848</v>
      </c>
      <c r="H11" s="31">
        <v>104369</v>
      </c>
      <c r="I11" s="31">
        <v>91945</v>
      </c>
      <c r="J11" s="31">
        <v>92432</v>
      </c>
      <c r="K11" s="31">
        <v>89424</v>
      </c>
      <c r="L11" s="31">
        <v>106444</v>
      </c>
      <c r="M11" s="30">
        <v>89241</v>
      </c>
      <c r="N11" s="30">
        <v>95275</v>
      </c>
      <c r="O11" s="30">
        <v>94725</v>
      </c>
      <c r="P11" s="30">
        <v>104942</v>
      </c>
      <c r="Q11" s="30">
        <v>85605</v>
      </c>
      <c r="R11" s="30">
        <v>97547</v>
      </c>
      <c r="S11" s="30">
        <v>116191</v>
      </c>
      <c r="T11" s="30">
        <v>140380</v>
      </c>
      <c r="U11" s="30">
        <v>110466</v>
      </c>
      <c r="V11" s="30">
        <v>125533</v>
      </c>
      <c r="W11" s="30">
        <v>152351</v>
      </c>
      <c r="Y11" s="96"/>
      <c r="Z11" s="96"/>
      <c r="AA11" s="214"/>
    </row>
    <row r="12" spans="2:27" ht="15" thickBot="1">
      <c r="B12" s="2" t="s">
        <v>47</v>
      </c>
      <c r="C12" s="3" t="s">
        <v>48</v>
      </c>
      <c r="D12" s="29">
        <v>1187301</v>
      </c>
      <c r="E12" s="29">
        <v>968395</v>
      </c>
      <c r="F12" s="29">
        <v>1075284</v>
      </c>
      <c r="G12" s="29">
        <v>1136050</v>
      </c>
      <c r="H12" s="29">
        <v>1201230</v>
      </c>
      <c r="I12" s="29">
        <v>982227</v>
      </c>
      <c r="J12" s="29">
        <v>1129096</v>
      </c>
      <c r="K12" s="29">
        <v>1217061</v>
      </c>
      <c r="L12" s="29">
        <v>1341853</v>
      </c>
      <c r="M12" s="28">
        <v>1115996</v>
      </c>
      <c r="N12" s="28">
        <v>1229479</v>
      </c>
      <c r="O12" s="28">
        <v>1353341</v>
      </c>
      <c r="P12" s="28">
        <v>1386640</v>
      </c>
      <c r="Q12" s="28">
        <v>1160984</v>
      </c>
      <c r="R12" s="28">
        <v>1338773</v>
      </c>
      <c r="S12" s="28">
        <v>1525976</v>
      </c>
      <c r="T12" s="28">
        <v>1654995</v>
      </c>
      <c r="U12" s="28">
        <v>1244725</v>
      </c>
      <c r="V12" s="28">
        <v>1483658</v>
      </c>
      <c r="W12" s="28">
        <v>1764135</v>
      </c>
      <c r="Y12" s="96"/>
      <c r="Z12" s="96"/>
      <c r="AA12" s="214"/>
    </row>
    <row r="13" spans="2:27" ht="15" thickBot="1">
      <c r="B13" s="5" t="s">
        <v>49</v>
      </c>
      <c r="C13" s="6" t="s">
        <v>50</v>
      </c>
      <c r="D13" s="31">
        <v>121622</v>
      </c>
      <c r="E13" s="31">
        <v>116909</v>
      </c>
      <c r="F13" s="31">
        <v>120064</v>
      </c>
      <c r="G13" s="31">
        <v>124070</v>
      </c>
      <c r="H13" s="31">
        <v>103892</v>
      </c>
      <c r="I13" s="31">
        <v>108168</v>
      </c>
      <c r="J13" s="31">
        <v>117668</v>
      </c>
      <c r="K13" s="31">
        <v>124799</v>
      </c>
      <c r="L13" s="31">
        <v>107060</v>
      </c>
      <c r="M13" s="30">
        <v>122813</v>
      </c>
      <c r="N13" s="30">
        <v>124275</v>
      </c>
      <c r="O13" s="30">
        <v>129210</v>
      </c>
      <c r="P13" s="30">
        <v>104344</v>
      </c>
      <c r="Q13" s="30">
        <v>129945</v>
      </c>
      <c r="R13" s="30">
        <v>146671</v>
      </c>
      <c r="S13" s="30">
        <v>179108</v>
      </c>
      <c r="T13" s="30">
        <v>156254</v>
      </c>
      <c r="U13" s="30">
        <v>169177</v>
      </c>
      <c r="V13" s="30">
        <v>194912</v>
      </c>
      <c r="W13" s="30">
        <v>210170</v>
      </c>
      <c r="Y13" s="96"/>
      <c r="Z13" s="96"/>
      <c r="AA13" s="214"/>
    </row>
    <row r="14" spans="2:27" ht="15" thickBot="1">
      <c r="B14" s="2" t="s">
        <v>69</v>
      </c>
      <c r="C14" s="3" t="s">
        <v>51</v>
      </c>
      <c r="D14" s="29">
        <v>72444</v>
      </c>
      <c r="E14" s="29">
        <v>53510</v>
      </c>
      <c r="F14" s="29">
        <v>59169</v>
      </c>
      <c r="G14" s="29">
        <v>65153</v>
      </c>
      <c r="H14" s="29">
        <v>82831</v>
      </c>
      <c r="I14" s="29">
        <v>60028</v>
      </c>
      <c r="J14" s="29">
        <v>67092</v>
      </c>
      <c r="K14" s="29">
        <v>75280</v>
      </c>
      <c r="L14" s="29">
        <v>95690</v>
      </c>
      <c r="M14" s="28">
        <v>72238</v>
      </c>
      <c r="N14" s="28">
        <v>79835</v>
      </c>
      <c r="O14" s="28">
        <v>88052</v>
      </c>
      <c r="P14" s="28">
        <v>100093</v>
      </c>
      <c r="Q14" s="28">
        <v>82276</v>
      </c>
      <c r="R14" s="28">
        <v>89372</v>
      </c>
      <c r="S14" s="28">
        <v>104008</v>
      </c>
      <c r="T14" s="28">
        <v>125119</v>
      </c>
      <c r="U14" s="28">
        <v>91536</v>
      </c>
      <c r="V14" s="28">
        <v>106476</v>
      </c>
      <c r="W14" s="28">
        <v>135823</v>
      </c>
      <c r="Y14" s="96"/>
      <c r="Z14" s="96"/>
      <c r="AA14" s="214"/>
    </row>
    <row r="15" spans="2:27" ht="15" thickBot="1">
      <c r="B15" s="5" t="s">
        <v>52</v>
      </c>
      <c r="C15" s="6" t="s">
        <v>53</v>
      </c>
      <c r="D15" s="31">
        <v>194753</v>
      </c>
      <c r="E15" s="31">
        <v>127810</v>
      </c>
      <c r="F15" s="31">
        <v>141589</v>
      </c>
      <c r="G15" s="31">
        <v>166760</v>
      </c>
      <c r="H15" s="31">
        <v>198925</v>
      </c>
      <c r="I15" s="31">
        <v>123524</v>
      </c>
      <c r="J15" s="31">
        <v>149745</v>
      </c>
      <c r="K15" s="31">
        <v>170844</v>
      </c>
      <c r="L15" s="31">
        <v>219518</v>
      </c>
      <c r="M15" s="30">
        <v>148176</v>
      </c>
      <c r="N15" s="30">
        <v>174349</v>
      </c>
      <c r="O15" s="30">
        <v>197186</v>
      </c>
      <c r="P15" s="30">
        <v>215315</v>
      </c>
      <c r="Q15" s="30">
        <v>159531</v>
      </c>
      <c r="R15" s="30">
        <v>193891</v>
      </c>
      <c r="S15" s="30">
        <v>227465</v>
      </c>
      <c r="T15" s="30">
        <v>256375</v>
      </c>
      <c r="U15" s="30">
        <v>165088</v>
      </c>
      <c r="V15" s="30">
        <v>201112</v>
      </c>
      <c r="W15" s="30">
        <v>265191</v>
      </c>
      <c r="Y15" s="96"/>
      <c r="Z15" s="96"/>
      <c r="AA15" s="214"/>
    </row>
    <row r="16" spans="2:27" ht="15" thickBot="1">
      <c r="B16" s="2" t="s">
        <v>54</v>
      </c>
      <c r="C16" s="3" t="s">
        <v>55</v>
      </c>
      <c r="D16" s="29">
        <v>131071</v>
      </c>
      <c r="E16" s="29">
        <v>66055</v>
      </c>
      <c r="F16" s="29">
        <v>77723</v>
      </c>
      <c r="G16" s="29">
        <v>109214</v>
      </c>
      <c r="H16" s="29">
        <v>136046</v>
      </c>
      <c r="I16" s="29">
        <v>67616</v>
      </c>
      <c r="J16" s="29">
        <v>81727</v>
      </c>
      <c r="K16" s="29">
        <v>118851</v>
      </c>
      <c r="L16" s="29">
        <v>158564</v>
      </c>
      <c r="M16" s="28">
        <v>83722</v>
      </c>
      <c r="N16" s="28">
        <v>100844</v>
      </c>
      <c r="O16" s="28">
        <v>149535</v>
      </c>
      <c r="P16" s="28">
        <v>164182</v>
      </c>
      <c r="Q16" s="28">
        <v>93818</v>
      </c>
      <c r="R16" s="28">
        <v>110284</v>
      </c>
      <c r="S16" s="28">
        <v>161670</v>
      </c>
      <c r="T16" s="28">
        <v>203884</v>
      </c>
      <c r="U16" s="28">
        <v>104422</v>
      </c>
      <c r="V16" s="28">
        <v>124471</v>
      </c>
      <c r="W16" s="28">
        <v>190563</v>
      </c>
      <c r="Y16" s="96"/>
      <c r="Z16" s="96"/>
      <c r="AA16" s="214"/>
    </row>
    <row r="17" spans="2:24" ht="15" thickBot="1">
      <c r="B17" s="8"/>
      <c r="C17" s="15" t="s">
        <v>83</v>
      </c>
      <c r="D17" s="27">
        <v>2572200</v>
      </c>
      <c r="E17" s="27">
        <v>2080106</v>
      </c>
      <c r="F17" s="27">
        <v>2286810</v>
      </c>
      <c r="G17" s="27">
        <v>2401417</v>
      </c>
      <c r="H17" s="27">
        <v>2558692</v>
      </c>
      <c r="I17" s="27">
        <v>2060688</v>
      </c>
      <c r="J17" s="27">
        <v>2325335</v>
      </c>
      <c r="K17" s="27">
        <v>2476402</v>
      </c>
      <c r="L17" s="27">
        <f>SUM(L6:L16)</f>
        <v>2777091</v>
      </c>
      <c r="M17" s="27">
        <f>SUM(M6:M16)</f>
        <v>2277403</v>
      </c>
      <c r="N17" s="27">
        <f>SUM(N6:N16)</f>
        <v>2515428</v>
      </c>
      <c r="O17" s="27">
        <f>SUM(O6:O16)</f>
        <v>2729612</v>
      </c>
      <c r="P17" s="26">
        <v>2806610</v>
      </c>
      <c r="Q17" s="26">
        <v>2345913</v>
      </c>
      <c r="R17" s="26">
        <v>2720194</v>
      </c>
      <c r="S17" s="26">
        <v>3113268</v>
      </c>
      <c r="T17" s="26">
        <v>3418819</v>
      </c>
      <c r="U17" s="26">
        <f>SUM(U6:U16)</f>
        <v>2591535</v>
      </c>
      <c r="V17" s="26">
        <f>SUM(V6:V16)</f>
        <v>3086798</v>
      </c>
      <c r="W17" s="26">
        <v>3651513</v>
      </c>
      <c r="X17" s="96"/>
    </row>
    <row r="18" ht="15" thickBot="1">
      <c r="X18" s="96"/>
    </row>
    <row r="19" spans="2:24" ht="15.75" customHeight="1" thickBot="1">
      <c r="B19" s="331" t="s">
        <v>63</v>
      </c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96"/>
    </row>
    <row r="20" spans="2:23" ht="15.75" customHeight="1" thickBot="1" thickTop="1">
      <c r="B20" s="327" t="s">
        <v>59</v>
      </c>
      <c r="C20" s="333" t="s">
        <v>37</v>
      </c>
      <c r="D20" s="259">
        <v>2014</v>
      </c>
      <c r="E20" s="260"/>
      <c r="F20" s="260"/>
      <c r="G20" s="261"/>
      <c r="H20" s="259">
        <v>2015</v>
      </c>
      <c r="I20" s="260"/>
      <c r="J20" s="260"/>
      <c r="K20" s="261"/>
      <c r="L20" s="259">
        <v>2016</v>
      </c>
      <c r="M20" s="260"/>
      <c r="N20" s="260"/>
      <c r="O20" s="261"/>
      <c r="P20" s="265">
        <v>2017</v>
      </c>
      <c r="Q20" s="266"/>
      <c r="R20" s="266"/>
      <c r="S20" s="267"/>
      <c r="T20" s="259">
        <v>2018</v>
      </c>
      <c r="U20" s="260"/>
      <c r="V20" s="260"/>
      <c r="W20" s="261"/>
    </row>
    <row r="21" spans="2:23" ht="15" thickBot="1">
      <c r="B21" s="328"/>
      <c r="C21" s="334"/>
      <c r="D21" s="34" t="s">
        <v>96</v>
      </c>
      <c r="E21" s="33" t="s">
        <v>97</v>
      </c>
      <c r="F21" s="33" t="s">
        <v>114</v>
      </c>
      <c r="G21" s="32" t="s">
        <v>113</v>
      </c>
      <c r="H21" s="34" t="s">
        <v>96</v>
      </c>
      <c r="I21" s="33" t="s">
        <v>97</v>
      </c>
      <c r="J21" s="33" t="s">
        <v>114</v>
      </c>
      <c r="K21" s="32" t="s">
        <v>113</v>
      </c>
      <c r="L21" s="34" t="s">
        <v>96</v>
      </c>
      <c r="M21" s="33" t="s">
        <v>97</v>
      </c>
      <c r="N21" s="33" t="s">
        <v>114</v>
      </c>
      <c r="O21" s="32" t="s">
        <v>113</v>
      </c>
      <c r="P21" s="35" t="s">
        <v>96</v>
      </c>
      <c r="Q21" s="35" t="s">
        <v>97</v>
      </c>
      <c r="R21" s="35" t="s">
        <v>114</v>
      </c>
      <c r="S21" s="35" t="s">
        <v>113</v>
      </c>
      <c r="T21" s="34" t="s">
        <v>96</v>
      </c>
      <c r="U21" s="33" t="s">
        <v>97</v>
      </c>
      <c r="V21" s="33" t="s">
        <v>114</v>
      </c>
      <c r="W21" s="32" t="s">
        <v>113</v>
      </c>
    </row>
    <row r="22" spans="2:30" ht="15" thickBot="1">
      <c r="B22" s="2" t="s">
        <v>39</v>
      </c>
      <c r="C22" s="3" t="s">
        <v>38</v>
      </c>
      <c r="D22" s="29">
        <v>5825</v>
      </c>
      <c r="E22" s="29">
        <v>1600</v>
      </c>
      <c r="F22" s="29">
        <v>1986</v>
      </c>
      <c r="G22" s="29">
        <v>4320</v>
      </c>
      <c r="H22" s="29">
        <v>9102</v>
      </c>
      <c r="I22" s="29">
        <v>2</v>
      </c>
      <c r="J22" s="29">
        <v>0</v>
      </c>
      <c r="K22" s="29">
        <v>0</v>
      </c>
      <c r="L22" s="29">
        <v>41</v>
      </c>
      <c r="M22" s="28">
        <v>78</v>
      </c>
      <c r="N22" s="28">
        <v>69</v>
      </c>
      <c r="O22" s="28">
        <v>0</v>
      </c>
      <c r="P22" s="28">
        <v>70</v>
      </c>
      <c r="Q22" s="28">
        <v>79</v>
      </c>
      <c r="R22" s="28">
        <v>86</v>
      </c>
      <c r="S22" s="28">
        <v>395</v>
      </c>
      <c r="T22" s="28">
        <v>239</v>
      </c>
      <c r="U22" s="28">
        <v>30</v>
      </c>
      <c r="V22" s="28">
        <v>0</v>
      </c>
      <c r="W22" s="28">
        <v>0</v>
      </c>
      <c r="X22" s="96"/>
      <c r="Y22" s="96"/>
      <c r="Z22" s="212"/>
      <c r="AB22" s="96"/>
      <c r="AC22" s="96"/>
      <c r="AD22" s="214"/>
    </row>
    <row r="23" spans="2:30" ht="15" thickBot="1">
      <c r="B23" s="5" t="s">
        <v>40</v>
      </c>
      <c r="C23" s="6" t="s">
        <v>41</v>
      </c>
      <c r="D23" s="31">
        <v>17408</v>
      </c>
      <c r="E23" s="31">
        <v>7991</v>
      </c>
      <c r="F23" s="31">
        <v>10812</v>
      </c>
      <c r="G23" s="31">
        <v>11793</v>
      </c>
      <c r="H23" s="31">
        <v>19413</v>
      </c>
      <c r="I23" s="31">
        <v>12378</v>
      </c>
      <c r="J23" s="31">
        <v>14624</v>
      </c>
      <c r="K23" s="31">
        <v>12408</v>
      </c>
      <c r="L23" s="31">
        <v>18183</v>
      </c>
      <c r="M23" s="30">
        <v>10709</v>
      </c>
      <c r="N23" s="30">
        <v>11435</v>
      </c>
      <c r="O23" s="30">
        <v>11831</v>
      </c>
      <c r="P23" s="30">
        <v>19613</v>
      </c>
      <c r="Q23" s="30">
        <v>15664</v>
      </c>
      <c r="R23" s="30">
        <v>19059</v>
      </c>
      <c r="S23" s="30">
        <v>19597</v>
      </c>
      <c r="T23" s="30">
        <v>17729</v>
      </c>
      <c r="U23" s="30">
        <v>7744</v>
      </c>
      <c r="V23" s="30">
        <v>7194</v>
      </c>
      <c r="W23" s="30">
        <v>6623</v>
      </c>
      <c r="X23" s="96"/>
      <c r="Y23" s="96"/>
      <c r="Z23" s="212"/>
      <c r="AB23" s="96"/>
      <c r="AC23" s="96"/>
      <c r="AD23" s="214"/>
    </row>
    <row r="24" spans="2:30" ht="15" thickBot="1">
      <c r="B24" s="2" t="s">
        <v>270</v>
      </c>
      <c r="C24" s="3" t="s">
        <v>42</v>
      </c>
      <c r="D24" s="29">
        <v>4163</v>
      </c>
      <c r="E24" s="29">
        <v>3050</v>
      </c>
      <c r="F24" s="29">
        <v>881</v>
      </c>
      <c r="G24" s="29">
        <v>0</v>
      </c>
      <c r="H24" s="29">
        <v>0</v>
      </c>
      <c r="I24" s="29">
        <v>63</v>
      </c>
      <c r="J24" s="29">
        <v>0</v>
      </c>
      <c r="K24" s="29">
        <v>0</v>
      </c>
      <c r="L24" s="29">
        <v>8888</v>
      </c>
      <c r="M24" s="28">
        <v>7244</v>
      </c>
      <c r="N24" s="28">
        <v>8147</v>
      </c>
      <c r="O24" s="28">
        <v>8125</v>
      </c>
      <c r="P24" s="28">
        <v>8956</v>
      </c>
      <c r="Q24" s="28">
        <v>7348</v>
      </c>
      <c r="R24" s="28">
        <v>8166</v>
      </c>
      <c r="S24" s="28">
        <v>8841</v>
      </c>
      <c r="T24" s="28">
        <v>9329</v>
      </c>
      <c r="U24" s="28">
        <v>9056</v>
      </c>
      <c r="V24" s="28">
        <v>8707</v>
      </c>
      <c r="W24" s="28">
        <v>8998</v>
      </c>
      <c r="X24" s="96"/>
      <c r="Y24" s="96"/>
      <c r="Z24" s="212"/>
      <c r="AB24" s="96"/>
      <c r="AC24" s="96"/>
      <c r="AD24" s="214"/>
    </row>
    <row r="25" spans="2:30" ht="15" thickBot="1">
      <c r="B25" s="5" t="s">
        <v>43</v>
      </c>
      <c r="C25" s="6" t="s">
        <v>44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0">
        <v>0</v>
      </c>
      <c r="N25" s="30">
        <v>0</v>
      </c>
      <c r="O25" s="30">
        <v>0</v>
      </c>
      <c r="P25" s="30">
        <v>0</v>
      </c>
      <c r="Q25" s="30">
        <v>139</v>
      </c>
      <c r="R25" s="30">
        <v>58</v>
      </c>
      <c r="S25" s="30">
        <v>0</v>
      </c>
      <c r="T25" s="30">
        <v>44</v>
      </c>
      <c r="U25" s="30">
        <v>0</v>
      </c>
      <c r="V25" s="30">
        <v>0</v>
      </c>
      <c r="W25" s="30">
        <v>0</v>
      </c>
      <c r="X25" s="96"/>
      <c r="Y25" s="96"/>
      <c r="Z25" s="212"/>
      <c r="AB25" s="96"/>
      <c r="AC25" s="96"/>
      <c r="AD25" s="214"/>
    </row>
    <row r="26" spans="2:30" ht="15" thickBot="1">
      <c r="B26" s="2" t="s">
        <v>56</v>
      </c>
      <c r="C26" s="3" t="s">
        <v>57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325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96"/>
      <c r="Y26" s="96"/>
      <c r="Z26" s="212"/>
      <c r="AB26" s="96"/>
      <c r="AC26" s="96"/>
      <c r="AD26" s="214"/>
    </row>
    <row r="27" spans="2:30" ht="15" thickBot="1">
      <c r="B27" s="5" t="s">
        <v>45</v>
      </c>
      <c r="C27" s="6" t="s">
        <v>46</v>
      </c>
      <c r="D27" s="31">
        <v>0</v>
      </c>
      <c r="E27" s="31">
        <v>0</v>
      </c>
      <c r="F27" s="31">
        <v>0</v>
      </c>
      <c r="G27" s="31">
        <v>373</v>
      </c>
      <c r="H27" s="31">
        <v>0</v>
      </c>
      <c r="I27" s="31">
        <v>1364</v>
      </c>
      <c r="J27" s="31">
        <v>0</v>
      </c>
      <c r="K27" s="31">
        <v>304</v>
      </c>
      <c r="L27" s="31">
        <v>38</v>
      </c>
      <c r="M27" s="30">
        <v>0</v>
      </c>
      <c r="N27" s="30">
        <v>0</v>
      </c>
      <c r="O27" s="30">
        <v>556</v>
      </c>
      <c r="P27" s="30">
        <v>240</v>
      </c>
      <c r="Q27" s="30">
        <v>0</v>
      </c>
      <c r="R27" s="30">
        <v>0</v>
      </c>
      <c r="S27" s="30">
        <v>653</v>
      </c>
      <c r="T27" s="30">
        <v>0</v>
      </c>
      <c r="U27" s="30">
        <v>0</v>
      </c>
      <c r="V27" s="30">
        <v>0</v>
      </c>
      <c r="W27" s="30">
        <v>1345</v>
      </c>
      <c r="X27" s="96"/>
      <c r="Y27" s="96"/>
      <c r="Z27" s="212"/>
      <c r="AB27" s="96"/>
      <c r="AC27" s="96"/>
      <c r="AD27" s="214"/>
    </row>
    <row r="28" spans="2:30" ht="15" thickBot="1">
      <c r="B28" s="2" t="s">
        <v>47</v>
      </c>
      <c r="C28" s="3" t="s">
        <v>48</v>
      </c>
      <c r="D28" s="29">
        <v>1941100</v>
      </c>
      <c r="E28" s="29">
        <v>1649294</v>
      </c>
      <c r="F28" s="29">
        <v>1874971</v>
      </c>
      <c r="G28" s="29">
        <v>1879401</v>
      </c>
      <c r="H28" s="29">
        <v>2123958</v>
      </c>
      <c r="I28" s="29">
        <v>1837696</v>
      </c>
      <c r="J28" s="29">
        <v>2082327</v>
      </c>
      <c r="K28" s="29">
        <v>2128319</v>
      </c>
      <c r="L28" s="29">
        <v>2345436</v>
      </c>
      <c r="M28" s="28">
        <v>2035179</v>
      </c>
      <c r="N28" s="28">
        <v>2377099</v>
      </c>
      <c r="O28" s="28">
        <v>2393595</v>
      </c>
      <c r="P28" s="28">
        <v>2736818</v>
      </c>
      <c r="Q28" s="28">
        <v>2369262</v>
      </c>
      <c r="R28" s="28">
        <v>2752501</v>
      </c>
      <c r="S28" s="28">
        <v>2733441</v>
      </c>
      <c r="T28" s="28">
        <v>3005216</v>
      </c>
      <c r="U28" s="28">
        <v>2449578</v>
      </c>
      <c r="V28" s="28">
        <v>2766143</v>
      </c>
      <c r="W28" s="28">
        <v>2763651</v>
      </c>
      <c r="X28" s="96"/>
      <c r="Y28" s="96"/>
      <c r="Z28" s="212"/>
      <c r="AB28" s="96"/>
      <c r="AC28" s="96"/>
      <c r="AD28" s="214"/>
    </row>
    <row r="29" spans="2:30" ht="15" thickBot="1">
      <c r="B29" s="5" t="s">
        <v>49</v>
      </c>
      <c r="C29" s="6" t="s">
        <v>50</v>
      </c>
      <c r="D29" s="31">
        <v>0</v>
      </c>
      <c r="E29" s="31">
        <v>265</v>
      </c>
      <c r="F29" s="31">
        <v>0</v>
      </c>
      <c r="G29" s="31">
        <v>335</v>
      </c>
      <c r="H29" s="31">
        <v>0</v>
      </c>
      <c r="I29" s="31">
        <v>56</v>
      </c>
      <c r="J29" s="31">
        <v>99</v>
      </c>
      <c r="K29" s="31">
        <v>656</v>
      </c>
      <c r="L29" s="31">
        <v>0</v>
      </c>
      <c r="M29" s="30">
        <v>72</v>
      </c>
      <c r="N29" s="30">
        <v>0</v>
      </c>
      <c r="O29" s="30">
        <v>636</v>
      </c>
      <c r="P29" s="30">
        <v>0</v>
      </c>
      <c r="Q29" s="30">
        <v>0</v>
      </c>
      <c r="R29" s="30">
        <v>120</v>
      </c>
      <c r="S29" s="30">
        <v>0</v>
      </c>
      <c r="T29" s="30">
        <v>0</v>
      </c>
      <c r="U29" s="30">
        <v>0</v>
      </c>
      <c r="V29" s="30">
        <v>147</v>
      </c>
      <c r="W29" s="30">
        <v>0</v>
      </c>
      <c r="X29" s="96"/>
      <c r="Y29" s="96"/>
      <c r="Z29" s="212"/>
      <c r="AB29" s="96"/>
      <c r="AC29" s="96"/>
      <c r="AD29" s="214"/>
    </row>
    <row r="30" spans="2:30" ht="15" thickBot="1">
      <c r="B30" s="2" t="s">
        <v>69</v>
      </c>
      <c r="C30" s="3" t="s">
        <v>51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122</v>
      </c>
      <c r="J30" s="29">
        <v>0</v>
      </c>
      <c r="K30" s="29">
        <v>0</v>
      </c>
      <c r="L30" s="29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96"/>
      <c r="Y30" s="96"/>
      <c r="Z30" s="212"/>
      <c r="AB30" s="96"/>
      <c r="AC30" s="96"/>
      <c r="AD30" s="214"/>
    </row>
    <row r="31" spans="2:30" ht="15" thickBot="1">
      <c r="B31" s="5" t="s">
        <v>52</v>
      </c>
      <c r="C31" s="6" t="s">
        <v>53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96"/>
      <c r="Y31" s="96"/>
      <c r="Z31" s="212"/>
      <c r="AB31" s="96"/>
      <c r="AC31" s="96"/>
      <c r="AD31" s="214"/>
    </row>
    <row r="32" spans="2:30" ht="15" thickBot="1">
      <c r="B32" s="2" t="s">
        <v>54</v>
      </c>
      <c r="C32" s="3" t="s">
        <v>55</v>
      </c>
      <c r="D32" s="29">
        <v>1403</v>
      </c>
      <c r="E32" s="29">
        <v>597</v>
      </c>
      <c r="F32" s="29">
        <v>1042</v>
      </c>
      <c r="G32" s="29">
        <v>1013</v>
      </c>
      <c r="H32" s="29">
        <v>1379</v>
      </c>
      <c r="I32" s="29">
        <v>581</v>
      </c>
      <c r="J32" s="29">
        <v>776</v>
      </c>
      <c r="K32" s="29">
        <v>1061</v>
      </c>
      <c r="L32" s="29">
        <v>1687</v>
      </c>
      <c r="M32" s="28">
        <v>939</v>
      </c>
      <c r="N32" s="28">
        <v>863</v>
      </c>
      <c r="O32" s="28">
        <v>1533</v>
      </c>
      <c r="P32" s="28">
        <v>2212</v>
      </c>
      <c r="Q32" s="28">
        <v>896</v>
      </c>
      <c r="R32" s="28">
        <v>1190</v>
      </c>
      <c r="S32" s="28">
        <v>1726</v>
      </c>
      <c r="T32" s="28">
        <v>2776</v>
      </c>
      <c r="U32" s="28">
        <v>1042</v>
      </c>
      <c r="V32" s="28">
        <v>896</v>
      </c>
      <c r="W32" s="28">
        <v>1871</v>
      </c>
      <c r="X32" s="96"/>
      <c r="Y32" s="96"/>
      <c r="Z32" s="212"/>
      <c r="AB32" s="96"/>
      <c r="AC32" s="96"/>
      <c r="AD32" s="214"/>
    </row>
    <row r="33" spans="2:23" ht="15" thickBot="1">
      <c r="B33" s="8"/>
      <c r="C33" s="1" t="s">
        <v>70</v>
      </c>
      <c r="D33" s="27">
        <v>1969899</v>
      </c>
      <c r="E33" s="27">
        <v>1662797</v>
      </c>
      <c r="F33" s="27">
        <v>1889692</v>
      </c>
      <c r="G33" s="27">
        <v>1897235</v>
      </c>
      <c r="H33" s="27">
        <v>2153852</v>
      </c>
      <c r="I33" s="27">
        <v>1852262</v>
      </c>
      <c r="J33" s="27">
        <v>2097826</v>
      </c>
      <c r="K33" s="27">
        <v>2142748</v>
      </c>
      <c r="L33" s="27">
        <f>SUM(L22:L32)</f>
        <v>2374273</v>
      </c>
      <c r="M33" s="27">
        <f>SUM(M22:M32)</f>
        <v>2054221</v>
      </c>
      <c r="N33" s="26">
        <v>2397613</v>
      </c>
      <c r="O33" s="26">
        <v>2416276</v>
      </c>
      <c r="P33" s="26">
        <v>2767909</v>
      </c>
      <c r="Q33" s="26">
        <v>2393713</v>
      </c>
      <c r="R33" s="26">
        <v>2781180</v>
      </c>
      <c r="S33" s="26">
        <v>2764653</v>
      </c>
      <c r="T33" s="26">
        <v>3035333</v>
      </c>
      <c r="U33" s="26">
        <f>SUM(U22:U32)</f>
        <v>2467450</v>
      </c>
      <c r="V33" s="26">
        <f>SUM(V22:V32)</f>
        <v>2783087</v>
      </c>
      <c r="W33" s="26">
        <v>2782488</v>
      </c>
    </row>
    <row r="34" spans="18:21" ht="15" thickBot="1">
      <c r="R34" s="96"/>
      <c r="S34" s="96"/>
      <c r="U34" s="96"/>
    </row>
    <row r="35" spans="2:23" ht="15.75" customHeight="1" thickBot="1">
      <c r="B35" s="331" t="s">
        <v>84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</row>
    <row r="36" spans="2:23" ht="15.75" customHeight="1" thickBot="1" thickTop="1">
      <c r="B36" s="327" t="s">
        <v>59</v>
      </c>
      <c r="C36" s="333" t="s">
        <v>37</v>
      </c>
      <c r="D36" s="259">
        <v>2014</v>
      </c>
      <c r="E36" s="260"/>
      <c r="F36" s="260"/>
      <c r="G36" s="261"/>
      <c r="H36" s="259">
        <v>2015</v>
      </c>
      <c r="I36" s="260"/>
      <c r="J36" s="260"/>
      <c r="K36" s="261"/>
      <c r="L36" s="259">
        <v>2016</v>
      </c>
      <c r="M36" s="260"/>
      <c r="N36" s="260"/>
      <c r="O36" s="261"/>
      <c r="P36" s="265">
        <v>2017</v>
      </c>
      <c r="Q36" s="266"/>
      <c r="R36" s="266"/>
      <c r="S36" s="267"/>
      <c r="T36" s="259">
        <v>2018</v>
      </c>
      <c r="U36" s="260"/>
      <c r="V36" s="260"/>
      <c r="W36" s="261"/>
    </row>
    <row r="37" spans="2:23" ht="15" thickBot="1">
      <c r="B37" s="328"/>
      <c r="C37" s="334"/>
      <c r="D37" s="34" t="s">
        <v>96</v>
      </c>
      <c r="E37" s="33" t="s">
        <v>97</v>
      </c>
      <c r="F37" s="33" t="s">
        <v>114</v>
      </c>
      <c r="G37" s="32" t="s">
        <v>113</v>
      </c>
      <c r="H37" s="34" t="s">
        <v>96</v>
      </c>
      <c r="I37" s="33" t="s">
        <v>97</v>
      </c>
      <c r="J37" s="33" t="s">
        <v>114</v>
      </c>
      <c r="K37" s="32" t="s">
        <v>113</v>
      </c>
      <c r="L37" s="34" t="s">
        <v>96</v>
      </c>
      <c r="M37" s="33" t="s">
        <v>97</v>
      </c>
      <c r="N37" s="33" t="s">
        <v>114</v>
      </c>
      <c r="O37" s="32" t="s">
        <v>113</v>
      </c>
      <c r="P37" s="35" t="s">
        <v>96</v>
      </c>
      <c r="Q37" s="35" t="s">
        <v>97</v>
      </c>
      <c r="R37" s="35" t="s">
        <v>114</v>
      </c>
      <c r="S37" s="35" t="s">
        <v>113</v>
      </c>
      <c r="T37" s="34" t="s">
        <v>96</v>
      </c>
      <c r="U37" s="33" t="s">
        <v>97</v>
      </c>
      <c r="V37" s="33" t="s">
        <v>114</v>
      </c>
      <c r="W37" s="32" t="s">
        <v>113</v>
      </c>
    </row>
    <row r="38" spans="2:26" ht="15" thickBot="1">
      <c r="B38" s="2" t="s">
        <v>39</v>
      </c>
      <c r="C38" s="3" t="s">
        <v>38</v>
      </c>
      <c r="D38" s="29">
        <v>173655</v>
      </c>
      <c r="E38" s="29">
        <v>280209</v>
      </c>
      <c r="F38" s="29">
        <v>355193</v>
      </c>
      <c r="G38" s="29">
        <v>325425</v>
      </c>
      <c r="H38" s="29">
        <v>241252</v>
      </c>
      <c r="I38" s="29">
        <v>375686</v>
      </c>
      <c r="J38" s="29">
        <v>380669</v>
      </c>
      <c r="K38" s="29">
        <v>433663</v>
      </c>
      <c r="L38" s="29">
        <v>304162</v>
      </c>
      <c r="M38" s="28">
        <v>341833</v>
      </c>
      <c r="N38" s="28">
        <v>681805</v>
      </c>
      <c r="O38" s="28">
        <v>513744</v>
      </c>
      <c r="P38" s="28">
        <v>323814</v>
      </c>
      <c r="Q38" s="28">
        <v>402365</v>
      </c>
      <c r="R38" s="28">
        <v>634520</v>
      </c>
      <c r="S38" s="28">
        <v>639704</v>
      </c>
      <c r="T38" s="28">
        <v>462205</v>
      </c>
      <c r="U38" s="28">
        <v>543469</v>
      </c>
      <c r="V38" s="28">
        <v>327504</v>
      </c>
      <c r="W38" s="28">
        <v>276116</v>
      </c>
      <c r="X38" s="213"/>
      <c r="Y38" s="214"/>
      <c r="Z38" s="96"/>
    </row>
    <row r="39" spans="2:26" ht="15" thickBot="1">
      <c r="B39" s="5" t="s">
        <v>40</v>
      </c>
      <c r="C39" s="6" t="s">
        <v>41</v>
      </c>
      <c r="D39" s="31">
        <v>150687</v>
      </c>
      <c r="E39" s="31">
        <v>156216</v>
      </c>
      <c r="F39" s="31">
        <v>173068</v>
      </c>
      <c r="G39" s="31">
        <v>167077</v>
      </c>
      <c r="H39" s="31">
        <v>118658</v>
      </c>
      <c r="I39" s="31">
        <v>123556</v>
      </c>
      <c r="J39" s="31">
        <v>122929</v>
      </c>
      <c r="K39" s="31">
        <v>178227</v>
      </c>
      <c r="L39" s="31">
        <v>120223</v>
      </c>
      <c r="M39" s="30">
        <v>124681</v>
      </c>
      <c r="N39" s="30">
        <v>133209</v>
      </c>
      <c r="O39" s="30">
        <v>105178</v>
      </c>
      <c r="P39" s="30">
        <v>137122</v>
      </c>
      <c r="Q39" s="30">
        <v>153728</v>
      </c>
      <c r="R39" s="30">
        <v>165243</v>
      </c>
      <c r="S39" s="30">
        <v>151364</v>
      </c>
      <c r="T39" s="30">
        <v>127014</v>
      </c>
      <c r="U39" s="30">
        <v>151661</v>
      </c>
      <c r="V39" s="30">
        <v>134321</v>
      </c>
      <c r="W39" s="30">
        <v>114113</v>
      </c>
      <c r="X39" s="213"/>
      <c r="Y39" s="214"/>
      <c r="Z39" s="96"/>
    </row>
    <row r="40" spans="2:26" ht="15" thickBot="1">
      <c r="B40" s="2" t="s">
        <v>270</v>
      </c>
      <c r="C40" s="3" t="s">
        <v>42</v>
      </c>
      <c r="D40" s="29">
        <v>213546</v>
      </c>
      <c r="E40" s="29">
        <v>219765</v>
      </c>
      <c r="F40" s="29">
        <v>209780</v>
      </c>
      <c r="G40" s="29">
        <v>258962</v>
      </c>
      <c r="H40" s="29">
        <v>167100</v>
      </c>
      <c r="I40" s="29">
        <v>190384</v>
      </c>
      <c r="J40" s="29">
        <v>193557</v>
      </c>
      <c r="K40" s="29">
        <v>178980</v>
      </c>
      <c r="L40" s="29">
        <v>185845</v>
      </c>
      <c r="M40" s="28">
        <v>183419</v>
      </c>
      <c r="N40" s="28">
        <v>179602</v>
      </c>
      <c r="O40" s="28">
        <v>300893</v>
      </c>
      <c r="P40" s="28">
        <v>262332</v>
      </c>
      <c r="Q40" s="28">
        <v>327493</v>
      </c>
      <c r="R40" s="28">
        <v>312565</v>
      </c>
      <c r="S40" s="28">
        <v>294227</v>
      </c>
      <c r="T40" s="28">
        <v>273888</v>
      </c>
      <c r="U40" s="28">
        <v>236647</v>
      </c>
      <c r="V40" s="28">
        <v>244139</v>
      </c>
      <c r="W40" s="28">
        <v>191710</v>
      </c>
      <c r="X40" s="213"/>
      <c r="Y40" s="214"/>
      <c r="Z40" s="96"/>
    </row>
    <row r="41" spans="2:26" ht="15" thickBot="1">
      <c r="B41" s="5" t="s">
        <v>43</v>
      </c>
      <c r="C41" s="6" t="s">
        <v>44</v>
      </c>
      <c r="D41" s="31">
        <v>91571</v>
      </c>
      <c r="E41" s="31">
        <v>93483</v>
      </c>
      <c r="F41" s="31">
        <v>80701</v>
      </c>
      <c r="G41" s="31">
        <v>81246</v>
      </c>
      <c r="H41" s="31">
        <v>64579</v>
      </c>
      <c r="I41" s="31">
        <v>63395</v>
      </c>
      <c r="J41" s="31">
        <v>71228</v>
      </c>
      <c r="K41" s="31">
        <v>67586</v>
      </c>
      <c r="L41" s="31">
        <v>57993</v>
      </c>
      <c r="M41" s="30">
        <v>87948</v>
      </c>
      <c r="N41" s="30">
        <v>86521</v>
      </c>
      <c r="O41" s="30">
        <v>78972</v>
      </c>
      <c r="P41" s="30">
        <v>84635</v>
      </c>
      <c r="Q41" s="30">
        <v>79193</v>
      </c>
      <c r="R41" s="30">
        <v>84413</v>
      </c>
      <c r="S41" s="30">
        <v>92842</v>
      </c>
      <c r="T41" s="30">
        <v>76117</v>
      </c>
      <c r="U41" s="30">
        <v>76719</v>
      </c>
      <c r="V41" s="30">
        <v>67763</v>
      </c>
      <c r="W41" s="30">
        <v>50462</v>
      </c>
      <c r="X41" s="213"/>
      <c r="Y41" s="214"/>
      <c r="Z41" s="96"/>
    </row>
    <row r="42" spans="2:26" ht="15" thickBot="1">
      <c r="B42" s="2" t="s">
        <v>56</v>
      </c>
      <c r="C42" s="3" t="s">
        <v>57</v>
      </c>
      <c r="D42" s="29">
        <v>27871</v>
      </c>
      <c r="E42" s="29">
        <v>35538</v>
      </c>
      <c r="F42" s="29">
        <v>62074</v>
      </c>
      <c r="G42" s="29">
        <v>58563</v>
      </c>
      <c r="H42" s="29">
        <v>25961</v>
      </c>
      <c r="I42" s="29">
        <v>38793</v>
      </c>
      <c r="J42" s="29">
        <v>63616</v>
      </c>
      <c r="K42" s="29">
        <v>48902</v>
      </c>
      <c r="L42" s="29">
        <v>22544</v>
      </c>
      <c r="M42" s="28">
        <v>67451</v>
      </c>
      <c r="N42" s="28">
        <v>30199</v>
      </c>
      <c r="O42" s="28">
        <v>32142</v>
      </c>
      <c r="P42" s="28">
        <v>17014</v>
      </c>
      <c r="Q42" s="28">
        <v>24442</v>
      </c>
      <c r="R42" s="28">
        <v>24364</v>
      </c>
      <c r="S42" s="28">
        <v>36722</v>
      </c>
      <c r="T42" s="28">
        <v>27396</v>
      </c>
      <c r="U42" s="28">
        <v>45830</v>
      </c>
      <c r="V42" s="28">
        <v>26012</v>
      </c>
      <c r="W42" s="28">
        <v>32092</v>
      </c>
      <c r="X42" s="213"/>
      <c r="Y42" s="214"/>
      <c r="Z42" s="96"/>
    </row>
    <row r="43" spans="2:26" ht="15" thickBot="1">
      <c r="B43" s="5" t="s">
        <v>45</v>
      </c>
      <c r="C43" s="6" t="s">
        <v>46</v>
      </c>
      <c r="D43" s="31">
        <v>17295</v>
      </c>
      <c r="E43" s="31">
        <v>23233</v>
      </c>
      <c r="F43" s="31">
        <v>14386</v>
      </c>
      <c r="G43" s="31">
        <v>11301</v>
      </c>
      <c r="H43" s="31">
        <v>6688</v>
      </c>
      <c r="I43" s="31">
        <v>10659</v>
      </c>
      <c r="J43" s="31">
        <v>8190</v>
      </c>
      <c r="K43" s="31">
        <v>9219</v>
      </c>
      <c r="L43" s="31">
        <v>11655</v>
      </c>
      <c r="M43" s="30">
        <v>6918</v>
      </c>
      <c r="N43" s="30">
        <v>7084</v>
      </c>
      <c r="O43" s="30">
        <v>7773</v>
      </c>
      <c r="P43" s="30">
        <v>8156</v>
      </c>
      <c r="Q43" s="30">
        <v>6175</v>
      </c>
      <c r="R43" s="30">
        <v>7959</v>
      </c>
      <c r="S43" s="30">
        <v>9860</v>
      </c>
      <c r="T43" s="30">
        <v>12622</v>
      </c>
      <c r="U43" s="30">
        <v>6815</v>
      </c>
      <c r="V43" s="30">
        <v>3446</v>
      </c>
      <c r="W43" s="30">
        <v>7785</v>
      </c>
      <c r="X43" s="213"/>
      <c r="Y43" s="214"/>
      <c r="Z43" s="96"/>
    </row>
    <row r="44" spans="2:26" ht="15" thickBot="1">
      <c r="B44" s="2" t="s">
        <v>47</v>
      </c>
      <c r="C44" s="3" t="s">
        <v>48</v>
      </c>
      <c r="D44" s="29">
        <v>4240502</v>
      </c>
      <c r="E44" s="29">
        <v>4835030</v>
      </c>
      <c r="F44" s="29">
        <v>4812954</v>
      </c>
      <c r="G44" s="29">
        <v>5350047</v>
      </c>
      <c r="H44" s="29">
        <v>4303626</v>
      </c>
      <c r="I44" s="29">
        <v>4285407</v>
      </c>
      <c r="J44" s="29">
        <v>4283328</v>
      </c>
      <c r="K44" s="29">
        <v>4641081</v>
      </c>
      <c r="L44" s="29">
        <v>4626793</v>
      </c>
      <c r="M44" s="28">
        <v>4687985</v>
      </c>
      <c r="N44" s="28">
        <v>4480724</v>
      </c>
      <c r="O44" s="28">
        <v>4964539</v>
      </c>
      <c r="P44" s="28">
        <v>4738412</v>
      </c>
      <c r="Q44" s="28">
        <v>4701912</v>
      </c>
      <c r="R44" s="28">
        <v>4831430</v>
      </c>
      <c r="S44" s="28">
        <v>5199830</v>
      </c>
      <c r="T44" s="28">
        <v>4829802</v>
      </c>
      <c r="U44" s="28">
        <v>4763739</v>
      </c>
      <c r="V44" s="28">
        <v>4357367</v>
      </c>
      <c r="W44" s="28">
        <v>5013496</v>
      </c>
      <c r="X44" s="214"/>
      <c r="Y44" s="214"/>
      <c r="Z44" s="96"/>
    </row>
    <row r="45" spans="2:26" ht="15" thickBot="1">
      <c r="B45" s="5" t="s">
        <v>49</v>
      </c>
      <c r="C45" s="6" t="s">
        <v>50</v>
      </c>
      <c r="D45" s="31">
        <v>76604</v>
      </c>
      <c r="E45" s="31">
        <v>67816</v>
      </c>
      <c r="F45" s="31">
        <v>60359</v>
      </c>
      <c r="G45" s="31">
        <v>73087</v>
      </c>
      <c r="H45" s="31">
        <v>56375</v>
      </c>
      <c r="I45" s="31">
        <v>65725</v>
      </c>
      <c r="J45" s="31">
        <v>68743</v>
      </c>
      <c r="K45" s="31">
        <v>52717</v>
      </c>
      <c r="L45" s="31">
        <v>45651</v>
      </c>
      <c r="M45" s="30">
        <v>56260</v>
      </c>
      <c r="N45" s="30">
        <v>40104</v>
      </c>
      <c r="O45" s="30">
        <v>77543</v>
      </c>
      <c r="P45" s="30">
        <v>63840</v>
      </c>
      <c r="Q45" s="30">
        <v>35134</v>
      </c>
      <c r="R45" s="30">
        <v>33629</v>
      </c>
      <c r="S45" s="30">
        <v>98183</v>
      </c>
      <c r="T45" s="30">
        <v>241503</v>
      </c>
      <c r="U45" s="30">
        <v>256247</v>
      </c>
      <c r="V45" s="30">
        <v>257296</v>
      </c>
      <c r="W45" s="30">
        <v>268607</v>
      </c>
      <c r="X45" s="213"/>
      <c r="Y45" s="214"/>
      <c r="Z45" s="96"/>
    </row>
    <row r="46" spans="2:26" ht="15" thickBot="1">
      <c r="B46" s="2" t="s">
        <v>69</v>
      </c>
      <c r="C46" s="3" t="s">
        <v>51</v>
      </c>
      <c r="D46" s="29">
        <v>14140</v>
      </c>
      <c r="E46" s="29">
        <v>9131</v>
      </c>
      <c r="F46" s="29">
        <v>3182</v>
      </c>
      <c r="G46" s="29">
        <v>3816</v>
      </c>
      <c r="H46" s="29">
        <v>4955</v>
      </c>
      <c r="I46" s="29">
        <v>5995</v>
      </c>
      <c r="J46" s="29">
        <v>3022</v>
      </c>
      <c r="K46" s="29">
        <v>5328</v>
      </c>
      <c r="L46" s="29">
        <v>6696</v>
      </c>
      <c r="M46" s="28">
        <v>10079</v>
      </c>
      <c r="N46" s="28">
        <v>4426</v>
      </c>
      <c r="O46" s="28">
        <v>6938</v>
      </c>
      <c r="P46" s="28">
        <v>9796</v>
      </c>
      <c r="Q46" s="28">
        <v>10180</v>
      </c>
      <c r="R46" s="28">
        <v>2370</v>
      </c>
      <c r="S46" s="28">
        <v>7707</v>
      </c>
      <c r="T46" s="28">
        <v>8671</v>
      </c>
      <c r="U46" s="28">
        <v>6285</v>
      </c>
      <c r="V46" s="28">
        <v>1940</v>
      </c>
      <c r="W46" s="28">
        <v>8163</v>
      </c>
      <c r="X46" s="213"/>
      <c r="Y46" s="214"/>
      <c r="Z46" s="96"/>
    </row>
    <row r="47" spans="2:26" ht="15" thickBot="1">
      <c r="B47" s="5" t="s">
        <v>52</v>
      </c>
      <c r="C47" s="6" t="s">
        <v>53</v>
      </c>
      <c r="D47" s="31">
        <v>526819</v>
      </c>
      <c r="E47" s="31">
        <v>478812</v>
      </c>
      <c r="F47" s="31">
        <v>307801</v>
      </c>
      <c r="G47" s="31">
        <v>453505</v>
      </c>
      <c r="H47" s="31">
        <v>506622</v>
      </c>
      <c r="I47" s="31">
        <v>477052</v>
      </c>
      <c r="J47" s="31">
        <v>375606</v>
      </c>
      <c r="K47" s="31">
        <v>650255</v>
      </c>
      <c r="L47" s="31">
        <v>593302</v>
      </c>
      <c r="M47" s="30">
        <v>472890</v>
      </c>
      <c r="N47" s="30">
        <v>296978</v>
      </c>
      <c r="O47" s="30">
        <v>644939</v>
      </c>
      <c r="P47" s="30">
        <v>525621</v>
      </c>
      <c r="Q47" s="30">
        <v>542818</v>
      </c>
      <c r="R47" s="30">
        <v>696068</v>
      </c>
      <c r="S47" s="30">
        <v>1039016</v>
      </c>
      <c r="T47" s="30">
        <v>885577</v>
      </c>
      <c r="U47" s="30">
        <v>577443</v>
      </c>
      <c r="V47" s="30">
        <v>717527</v>
      </c>
      <c r="W47" s="30">
        <v>955788</v>
      </c>
      <c r="X47" s="213"/>
      <c r="Y47" s="214"/>
      <c r="Z47" s="96"/>
    </row>
    <row r="48" spans="2:26" ht="15" thickBot="1">
      <c r="B48" s="2" t="s">
        <v>54</v>
      </c>
      <c r="C48" s="3" t="s">
        <v>55</v>
      </c>
      <c r="D48" s="29">
        <v>311075</v>
      </c>
      <c r="E48" s="29">
        <v>430350</v>
      </c>
      <c r="F48" s="29">
        <v>426705</v>
      </c>
      <c r="G48" s="29">
        <v>275296</v>
      </c>
      <c r="H48" s="29">
        <v>259296</v>
      </c>
      <c r="I48" s="29">
        <v>246824</v>
      </c>
      <c r="J48" s="29">
        <v>331913</v>
      </c>
      <c r="K48" s="29">
        <v>173625</v>
      </c>
      <c r="L48" s="29">
        <v>673546</v>
      </c>
      <c r="M48" s="28">
        <v>1253643</v>
      </c>
      <c r="N48" s="28">
        <v>1245053</v>
      </c>
      <c r="O48" s="28">
        <v>699900</v>
      </c>
      <c r="P48" s="28">
        <v>892394</v>
      </c>
      <c r="Q48" s="28">
        <v>784591</v>
      </c>
      <c r="R48" s="28">
        <v>752573</v>
      </c>
      <c r="S48" s="28">
        <v>676380</v>
      </c>
      <c r="T48" s="28">
        <v>806403</v>
      </c>
      <c r="U48" s="28">
        <v>1218969</v>
      </c>
      <c r="V48" s="28">
        <v>932092</v>
      </c>
      <c r="W48" s="28">
        <v>723135</v>
      </c>
      <c r="X48" s="213"/>
      <c r="Y48" s="214"/>
      <c r="Z48" s="96"/>
    </row>
    <row r="49" spans="2:25" ht="15" thickBot="1">
      <c r="B49" s="8"/>
      <c r="C49" s="15" t="s">
        <v>83</v>
      </c>
      <c r="D49" s="27">
        <v>5843765</v>
      </c>
      <c r="E49" s="27">
        <v>6629583</v>
      </c>
      <c r="F49" s="27">
        <v>6506203</v>
      </c>
      <c r="G49" s="27">
        <v>7058325</v>
      </c>
      <c r="H49" s="27">
        <v>5755112</v>
      </c>
      <c r="I49" s="27">
        <v>5883476</v>
      </c>
      <c r="J49" s="27">
        <v>5902801</v>
      </c>
      <c r="K49" s="27">
        <v>6439583</v>
      </c>
      <c r="L49" s="27">
        <v>6648410</v>
      </c>
      <c r="M49" s="26">
        <v>7293107</v>
      </c>
      <c r="N49" s="26">
        <v>7185705</v>
      </c>
      <c r="O49" s="26">
        <v>7432561</v>
      </c>
      <c r="P49" s="26">
        <v>7063136</v>
      </c>
      <c r="Q49" s="26">
        <v>7068031</v>
      </c>
      <c r="R49" s="26">
        <v>7545134</v>
      </c>
      <c r="S49" s="26">
        <v>8245835</v>
      </c>
      <c r="T49" s="26">
        <v>7751198</v>
      </c>
      <c r="U49" s="26">
        <f>SUM(U38:U48)</f>
        <v>7883824</v>
      </c>
      <c r="V49" s="26">
        <f>SUM(V38:V48)</f>
        <v>7069407</v>
      </c>
      <c r="W49" s="26">
        <v>7641467</v>
      </c>
      <c r="X49" s="96"/>
      <c r="Y49" s="214"/>
    </row>
    <row r="50" ht="15" thickBot="1"/>
    <row r="51" spans="2:23" ht="15.75" customHeight="1" thickBot="1">
      <c r="B51" s="331" t="s">
        <v>85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</row>
    <row r="52" spans="2:23" ht="15.75" customHeight="1" thickBot="1" thickTop="1">
      <c r="B52" s="337" t="s">
        <v>59</v>
      </c>
      <c r="C52" s="333" t="s">
        <v>37</v>
      </c>
      <c r="D52" s="259">
        <v>2014</v>
      </c>
      <c r="E52" s="260"/>
      <c r="F52" s="260"/>
      <c r="G52" s="261"/>
      <c r="H52" s="259">
        <v>2015</v>
      </c>
      <c r="I52" s="260"/>
      <c r="J52" s="260"/>
      <c r="K52" s="261"/>
      <c r="L52" s="259">
        <v>2016</v>
      </c>
      <c r="M52" s="260"/>
      <c r="N52" s="260"/>
      <c r="O52" s="261"/>
      <c r="P52" s="265">
        <v>2017</v>
      </c>
      <c r="Q52" s="266"/>
      <c r="R52" s="266"/>
      <c r="S52" s="267"/>
      <c r="T52" s="259">
        <v>2018</v>
      </c>
      <c r="U52" s="260"/>
      <c r="V52" s="260"/>
      <c r="W52" s="261"/>
    </row>
    <row r="53" spans="2:23" ht="15" thickBot="1">
      <c r="B53" s="338"/>
      <c r="C53" s="334"/>
      <c r="D53" s="34" t="s">
        <v>96</v>
      </c>
      <c r="E53" s="33" t="s">
        <v>97</v>
      </c>
      <c r="F53" s="33" t="s">
        <v>114</v>
      </c>
      <c r="G53" s="32" t="s">
        <v>113</v>
      </c>
      <c r="H53" s="34" t="s">
        <v>96</v>
      </c>
      <c r="I53" s="33" t="s">
        <v>97</v>
      </c>
      <c r="J53" s="33" t="s">
        <v>114</v>
      </c>
      <c r="K53" s="32" t="s">
        <v>113</v>
      </c>
      <c r="L53" s="34" t="s">
        <v>96</v>
      </c>
      <c r="M53" s="33" t="s">
        <v>97</v>
      </c>
      <c r="N53" s="33" t="s">
        <v>114</v>
      </c>
      <c r="O53" s="32" t="s">
        <v>113</v>
      </c>
      <c r="P53" s="35" t="s">
        <v>96</v>
      </c>
      <c r="Q53" s="35" t="s">
        <v>97</v>
      </c>
      <c r="R53" s="35" t="s">
        <v>114</v>
      </c>
      <c r="S53" s="35" t="s">
        <v>113</v>
      </c>
      <c r="T53" s="34" t="s">
        <v>96</v>
      </c>
      <c r="U53" s="33" t="s">
        <v>97</v>
      </c>
      <c r="V53" s="33" t="s">
        <v>114</v>
      </c>
      <c r="W53" s="32" t="s">
        <v>113</v>
      </c>
    </row>
    <row r="54" spans="2:26" ht="15" thickBot="1">
      <c r="B54" s="2" t="s">
        <v>39</v>
      </c>
      <c r="C54" s="3" t="s">
        <v>38</v>
      </c>
      <c r="D54" s="29">
        <v>0</v>
      </c>
      <c r="E54" s="29">
        <v>0</v>
      </c>
      <c r="F54" s="29">
        <v>710</v>
      </c>
      <c r="G54" s="29">
        <v>7716</v>
      </c>
      <c r="H54" s="29">
        <v>1747</v>
      </c>
      <c r="I54" s="29">
        <v>0</v>
      </c>
      <c r="J54" s="29">
        <v>0</v>
      </c>
      <c r="K54" s="29">
        <v>0</v>
      </c>
      <c r="L54" s="29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Y54" s="96"/>
      <c r="Z54" s="96"/>
    </row>
    <row r="55" spans="2:26" ht="15" thickBot="1">
      <c r="B55" s="5" t="s">
        <v>40</v>
      </c>
      <c r="C55" s="6" t="s">
        <v>41</v>
      </c>
      <c r="D55" s="31">
        <v>1225875</v>
      </c>
      <c r="E55" s="31">
        <v>600485</v>
      </c>
      <c r="F55" s="31">
        <v>51742</v>
      </c>
      <c r="G55" s="31">
        <v>62268</v>
      </c>
      <c r="H55" s="31">
        <v>51632</v>
      </c>
      <c r="I55" s="31">
        <v>47014</v>
      </c>
      <c r="J55" s="31">
        <v>247387</v>
      </c>
      <c r="K55" s="31">
        <v>59248</v>
      </c>
      <c r="L55" s="31">
        <v>54031</v>
      </c>
      <c r="M55" s="30">
        <v>45971</v>
      </c>
      <c r="N55" s="30">
        <v>22979</v>
      </c>
      <c r="O55" s="30">
        <v>15537</v>
      </c>
      <c r="P55" s="30">
        <v>13968</v>
      </c>
      <c r="Q55" s="30">
        <v>1289</v>
      </c>
      <c r="R55" s="30">
        <v>2007</v>
      </c>
      <c r="S55" s="30">
        <v>3214</v>
      </c>
      <c r="T55" s="30">
        <v>660</v>
      </c>
      <c r="U55" s="30">
        <v>0</v>
      </c>
      <c r="V55" s="30">
        <v>0</v>
      </c>
      <c r="W55" s="30">
        <v>500</v>
      </c>
      <c r="Y55" s="96"/>
      <c r="Z55" s="96"/>
    </row>
    <row r="56" spans="2:26" ht="15" thickBot="1">
      <c r="B56" s="2" t="s">
        <v>270</v>
      </c>
      <c r="C56" s="3" t="s">
        <v>42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518</v>
      </c>
      <c r="M56" s="28">
        <v>0</v>
      </c>
      <c r="N56" s="28">
        <v>0</v>
      </c>
      <c r="O56" s="28">
        <v>209</v>
      </c>
      <c r="P56" s="28">
        <v>0</v>
      </c>
      <c r="Q56" s="28">
        <v>0</v>
      </c>
      <c r="R56" s="28">
        <v>0</v>
      </c>
      <c r="S56" s="28">
        <v>162</v>
      </c>
      <c r="T56" s="28">
        <v>8</v>
      </c>
      <c r="U56" s="28">
        <v>25736</v>
      </c>
      <c r="V56" s="28">
        <v>50097</v>
      </c>
      <c r="W56" s="28">
        <v>141172</v>
      </c>
      <c r="Y56" s="96"/>
      <c r="Z56" s="96"/>
    </row>
    <row r="57" spans="2:26" ht="15" thickBot="1">
      <c r="B57" s="5" t="s">
        <v>43</v>
      </c>
      <c r="C57" s="6" t="s">
        <v>44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Y57" s="96"/>
      <c r="Z57" s="96"/>
    </row>
    <row r="58" spans="2:26" ht="15" thickBot="1">
      <c r="B58" s="2" t="s">
        <v>56</v>
      </c>
      <c r="C58" s="3" t="s">
        <v>57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Y58" s="96"/>
      <c r="Z58" s="96"/>
    </row>
    <row r="59" spans="2:26" ht="15" thickBot="1">
      <c r="B59" s="5" t="s">
        <v>45</v>
      </c>
      <c r="C59" s="6" t="s">
        <v>46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Y59" s="96"/>
      <c r="Z59" s="96"/>
    </row>
    <row r="60" spans="2:26" ht="15" thickBot="1">
      <c r="B60" s="2" t="s">
        <v>47</v>
      </c>
      <c r="C60" s="3" t="s">
        <v>48</v>
      </c>
      <c r="D60" s="29">
        <v>75035589</v>
      </c>
      <c r="E60" s="29">
        <v>63097062</v>
      </c>
      <c r="F60" s="29">
        <v>57714828</v>
      </c>
      <c r="G60" s="29">
        <v>70706381</v>
      </c>
      <c r="H60" s="29">
        <v>70976575</v>
      </c>
      <c r="I60" s="29">
        <v>63424399</v>
      </c>
      <c r="J60" s="29">
        <v>64504800</v>
      </c>
      <c r="K60" s="29">
        <v>82711006</v>
      </c>
      <c r="L60" s="29">
        <v>88156750</v>
      </c>
      <c r="M60" s="28">
        <v>66705585</v>
      </c>
      <c r="N60" s="28">
        <v>70682524</v>
      </c>
      <c r="O60" s="28">
        <v>90829447</v>
      </c>
      <c r="P60" s="28">
        <v>77241881</v>
      </c>
      <c r="Q60" s="28">
        <v>73029673</v>
      </c>
      <c r="R60" s="28">
        <v>75252535</v>
      </c>
      <c r="S60" s="28">
        <v>102224707</v>
      </c>
      <c r="T60" s="28">
        <v>91666781</v>
      </c>
      <c r="U60" s="28">
        <v>92992738</v>
      </c>
      <c r="V60" s="28">
        <v>86777162</v>
      </c>
      <c r="W60" s="28">
        <v>107420582</v>
      </c>
      <c r="Y60" s="96"/>
      <c r="Z60" s="96"/>
    </row>
    <row r="61" spans="2:26" ht="15" thickBot="1">
      <c r="B61" s="5" t="s">
        <v>49</v>
      </c>
      <c r="C61" s="6" t="s">
        <v>50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0">
        <v>14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Y61" s="96"/>
      <c r="Z61" s="96"/>
    </row>
    <row r="62" spans="2:26" ht="15" thickBot="1">
      <c r="B62" s="2" t="s">
        <v>69</v>
      </c>
      <c r="C62" s="3" t="s">
        <v>51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Y62" s="214"/>
      <c r="Z62" s="96"/>
    </row>
    <row r="63" spans="2:26" ht="15" thickBot="1">
      <c r="B63" s="5" t="s">
        <v>52</v>
      </c>
      <c r="C63" s="6" t="s">
        <v>53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Y63" s="96"/>
      <c r="Z63" s="96"/>
    </row>
    <row r="64" spans="2:26" ht="15" thickBot="1">
      <c r="B64" s="2" t="s">
        <v>54</v>
      </c>
      <c r="C64" s="3" t="s">
        <v>55</v>
      </c>
      <c r="D64" s="29">
        <v>4626</v>
      </c>
      <c r="E64" s="29">
        <v>8450</v>
      </c>
      <c r="F64" s="29">
        <v>7763</v>
      </c>
      <c r="G64" s="29">
        <v>16640</v>
      </c>
      <c r="H64" s="29">
        <v>25380</v>
      </c>
      <c r="I64" s="29">
        <v>27984</v>
      </c>
      <c r="J64" s="29">
        <v>29020</v>
      </c>
      <c r="K64" s="29">
        <v>20663</v>
      </c>
      <c r="L64" s="29">
        <v>70352</v>
      </c>
      <c r="M64" s="28">
        <v>23698</v>
      </c>
      <c r="N64" s="28">
        <v>24866</v>
      </c>
      <c r="O64" s="28">
        <v>74553</v>
      </c>
      <c r="P64" s="28">
        <v>10775</v>
      </c>
      <c r="Q64" s="28">
        <v>22377</v>
      </c>
      <c r="R64" s="28">
        <v>24821</v>
      </c>
      <c r="S64" s="28">
        <v>18223</v>
      </c>
      <c r="T64" s="28">
        <v>13536</v>
      </c>
      <c r="U64" s="28">
        <v>25511</v>
      </c>
      <c r="V64" s="28">
        <v>23974</v>
      </c>
      <c r="W64" s="28">
        <v>15898</v>
      </c>
      <c r="Y64" s="96"/>
      <c r="Z64" s="96"/>
    </row>
    <row r="65" spans="2:23" ht="15" thickBot="1">
      <c r="B65" s="335" t="s">
        <v>70</v>
      </c>
      <c r="C65" s="336"/>
      <c r="D65" s="27">
        <v>76266090</v>
      </c>
      <c r="E65" s="27">
        <v>63705997</v>
      </c>
      <c r="F65" s="27">
        <v>57775043</v>
      </c>
      <c r="G65" s="27">
        <v>70793005</v>
      </c>
      <c r="H65" s="27">
        <v>71055334</v>
      </c>
      <c r="I65" s="27">
        <v>63499397</v>
      </c>
      <c r="J65" s="27">
        <v>64781207</v>
      </c>
      <c r="K65" s="27">
        <v>82790917</v>
      </c>
      <c r="L65" s="27">
        <v>88281651</v>
      </c>
      <c r="M65" s="26">
        <v>66775268</v>
      </c>
      <c r="N65" s="26">
        <v>70730369</v>
      </c>
      <c r="O65" s="26">
        <v>90919746</v>
      </c>
      <c r="P65" s="26">
        <v>77266624</v>
      </c>
      <c r="Q65" s="26">
        <v>73053339</v>
      </c>
      <c r="R65" s="26">
        <v>75279363</v>
      </c>
      <c r="S65" s="26">
        <v>102246306</v>
      </c>
      <c r="T65" s="26">
        <f>SUM(T54:T64)</f>
        <v>91680985</v>
      </c>
      <c r="U65" s="26">
        <f>SUM(U54:U64)</f>
        <v>93043985</v>
      </c>
      <c r="V65" s="26">
        <f>SUM(V54:V64)</f>
        <v>86851233</v>
      </c>
      <c r="W65" s="26">
        <v>107578152</v>
      </c>
    </row>
  </sheetData>
  <sheetProtection/>
  <mergeCells count="34">
    <mergeCell ref="B65:C65"/>
    <mergeCell ref="B51:W51"/>
    <mergeCell ref="B52:B53"/>
    <mergeCell ref="C52:C53"/>
    <mergeCell ref="D52:G52"/>
    <mergeCell ref="H52:K52"/>
    <mergeCell ref="L52:O52"/>
    <mergeCell ref="P52:S52"/>
    <mergeCell ref="T52:W52"/>
    <mergeCell ref="B35:W35"/>
    <mergeCell ref="B36:B37"/>
    <mergeCell ref="C36:C37"/>
    <mergeCell ref="D36:G36"/>
    <mergeCell ref="H36:K36"/>
    <mergeCell ref="L36:O36"/>
    <mergeCell ref="P36:S36"/>
    <mergeCell ref="T36:W36"/>
    <mergeCell ref="B19:W19"/>
    <mergeCell ref="B20:B21"/>
    <mergeCell ref="C20:C21"/>
    <mergeCell ref="D20:G20"/>
    <mergeCell ref="H20:K20"/>
    <mergeCell ref="L20:O20"/>
    <mergeCell ref="P20:S20"/>
    <mergeCell ref="T20:W20"/>
    <mergeCell ref="B1:W1"/>
    <mergeCell ref="B3:W3"/>
    <mergeCell ref="B4:B5"/>
    <mergeCell ref="C4:C5"/>
    <mergeCell ref="D4:G4"/>
    <mergeCell ref="H4:K4"/>
    <mergeCell ref="L4:O4"/>
    <mergeCell ref="P4:S4"/>
    <mergeCell ref="T4:W4"/>
  </mergeCells>
  <hyperlinks>
    <hyperlink ref="A1" location="'Resumen Anexo'!A1" display="Regresar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zoomScale="75" zoomScaleNormal="75" zoomScalePageLayoutView="0" workbookViewId="0" topLeftCell="A31">
      <selection activeCell="A69" sqref="A69"/>
    </sheetView>
  </sheetViews>
  <sheetFormatPr defaultColWidth="11.421875" defaultRowHeight="15"/>
  <cols>
    <col min="1" max="2" width="11.421875" style="18" customWidth="1"/>
    <col min="3" max="3" width="19.57421875" style="18" customWidth="1"/>
    <col min="4" max="4" width="25.57421875" style="18" bestFit="1" customWidth="1"/>
    <col min="5" max="5" width="22.57421875" style="18" customWidth="1"/>
    <col min="6" max="7" width="11.57421875" style="18" customWidth="1"/>
    <col min="8" max="8" width="13.57421875" style="18" bestFit="1" customWidth="1"/>
    <col min="9" max="9" width="11.8515625" style="18" bestFit="1" customWidth="1"/>
    <col min="10" max="10" width="11.8515625" style="18" customWidth="1"/>
    <col min="11" max="11" width="14.7109375" style="18" customWidth="1"/>
    <col min="12" max="12" width="14.140625" style="18" customWidth="1"/>
    <col min="13" max="16384" width="11.421875" style="18" customWidth="1"/>
  </cols>
  <sheetData>
    <row r="1" ht="15">
      <c r="A1" s="17" t="s">
        <v>87</v>
      </c>
    </row>
    <row r="2" spans="3:4" ht="14.25">
      <c r="C2" s="234" t="s">
        <v>117</v>
      </c>
      <c r="D2" s="69"/>
    </row>
    <row r="4" spans="3:12" ht="14.25">
      <c r="C4" s="342" t="s">
        <v>119</v>
      </c>
      <c r="D4" s="342"/>
      <c r="E4" s="342"/>
      <c r="F4" s="342"/>
      <c r="G4" s="342"/>
      <c r="H4" s="342"/>
      <c r="I4" s="342"/>
      <c r="J4" s="342"/>
      <c r="K4" s="342"/>
      <c r="L4" s="250"/>
    </row>
    <row r="5" spans="3:12" ht="15" thickBot="1">
      <c r="C5" s="79"/>
      <c r="D5" s="81"/>
      <c r="E5" s="91">
        <v>2014</v>
      </c>
      <c r="F5" s="91">
        <v>2015</v>
      </c>
      <c r="G5" s="91">
        <v>2016</v>
      </c>
      <c r="H5" s="70">
        <v>2017</v>
      </c>
      <c r="I5" s="92" t="s">
        <v>120</v>
      </c>
      <c r="J5" s="92" t="s">
        <v>171</v>
      </c>
      <c r="K5" s="92" t="s">
        <v>257</v>
      </c>
      <c r="L5" s="92" t="s">
        <v>271</v>
      </c>
    </row>
    <row r="6" spans="3:14" ht="15" thickBot="1">
      <c r="C6" s="343" t="s">
        <v>122</v>
      </c>
      <c r="D6" s="72" t="s">
        <v>123</v>
      </c>
      <c r="E6" s="142">
        <v>13060</v>
      </c>
      <c r="F6" s="142">
        <v>13137</v>
      </c>
      <c r="G6" s="142">
        <v>13195</v>
      </c>
      <c r="H6" s="143">
        <v>13116</v>
      </c>
      <c r="I6" s="144">
        <v>3784</v>
      </c>
      <c r="J6" s="144">
        <v>3274</v>
      </c>
      <c r="K6" s="144">
        <v>3378</v>
      </c>
      <c r="L6" s="144">
        <v>3222</v>
      </c>
      <c r="M6" s="195"/>
      <c r="N6" s="195"/>
    </row>
    <row r="7" spans="3:14" ht="15" thickBot="1">
      <c r="C7" s="344"/>
      <c r="D7" s="74" t="s">
        <v>125</v>
      </c>
      <c r="E7" s="145">
        <v>1029</v>
      </c>
      <c r="F7" s="145">
        <v>991</v>
      </c>
      <c r="G7" s="145">
        <v>953</v>
      </c>
      <c r="H7" s="146">
        <v>941</v>
      </c>
      <c r="I7" s="147">
        <v>287</v>
      </c>
      <c r="J7" s="147">
        <v>240</v>
      </c>
      <c r="K7" s="147">
        <v>285</v>
      </c>
      <c r="L7" s="147">
        <v>185</v>
      </c>
      <c r="M7" s="195"/>
      <c r="N7" s="195"/>
    </row>
    <row r="8" spans="3:14" ht="15" thickBot="1">
      <c r="C8" s="345"/>
      <c r="D8" s="72" t="s">
        <v>127</v>
      </c>
      <c r="E8" s="142">
        <v>12818</v>
      </c>
      <c r="F8" s="142">
        <v>12786</v>
      </c>
      <c r="G8" s="142">
        <v>12736</v>
      </c>
      <c r="H8" s="143">
        <v>12591</v>
      </c>
      <c r="I8" s="144">
        <v>3290</v>
      </c>
      <c r="J8" s="144">
        <v>3136</v>
      </c>
      <c r="K8" s="144">
        <v>3163</v>
      </c>
      <c r="L8" s="144">
        <v>3115</v>
      </c>
      <c r="M8" s="195"/>
      <c r="N8" s="195"/>
    </row>
    <row r="9" spans="3:14" ht="15" thickBot="1">
      <c r="C9" s="79"/>
      <c r="D9" s="80"/>
      <c r="E9" s="148"/>
      <c r="F9" s="148"/>
      <c r="G9" s="148"/>
      <c r="H9" s="149"/>
      <c r="I9" s="150"/>
      <c r="J9" s="150"/>
      <c r="K9" s="147"/>
      <c r="L9" s="147"/>
      <c r="M9" s="195"/>
      <c r="N9" s="195"/>
    </row>
    <row r="10" spans="3:14" ht="15" thickBot="1">
      <c r="C10" s="343" t="s">
        <v>130</v>
      </c>
      <c r="D10" s="72" t="s">
        <v>123</v>
      </c>
      <c r="E10" s="142">
        <v>12311</v>
      </c>
      <c r="F10" s="142">
        <v>17857</v>
      </c>
      <c r="G10" s="142">
        <v>11656</v>
      </c>
      <c r="H10" s="143">
        <v>14135</v>
      </c>
      <c r="I10" s="144">
        <v>1181</v>
      </c>
      <c r="J10" s="144">
        <v>1325</v>
      </c>
      <c r="K10" s="144">
        <v>1343</v>
      </c>
      <c r="L10" s="144">
        <v>1350</v>
      </c>
      <c r="M10" s="195"/>
      <c r="N10" s="195"/>
    </row>
    <row r="11" spans="3:14" ht="15" thickBot="1">
      <c r="C11" s="344"/>
      <c r="D11" s="74" t="s">
        <v>125</v>
      </c>
      <c r="E11" s="145">
        <v>713</v>
      </c>
      <c r="F11" s="145">
        <v>1037</v>
      </c>
      <c r="G11" s="145">
        <v>739</v>
      </c>
      <c r="H11" s="146">
        <v>2607</v>
      </c>
      <c r="I11" s="147">
        <v>142</v>
      </c>
      <c r="J11" s="147">
        <v>164</v>
      </c>
      <c r="K11" s="147">
        <v>179</v>
      </c>
      <c r="L11" s="147">
        <v>193</v>
      </c>
      <c r="M11" s="195"/>
      <c r="N11" s="195"/>
    </row>
    <row r="12" spans="3:14" ht="15" thickBot="1">
      <c r="C12" s="345"/>
      <c r="D12" s="72" t="s">
        <v>127</v>
      </c>
      <c r="E12" s="142">
        <v>8404</v>
      </c>
      <c r="F12" s="142">
        <v>7844</v>
      </c>
      <c r="G12" s="142">
        <v>7896</v>
      </c>
      <c r="H12" s="143">
        <v>9129</v>
      </c>
      <c r="I12" s="144">
        <v>686</v>
      </c>
      <c r="J12" s="144">
        <v>715</v>
      </c>
      <c r="K12" s="144">
        <v>691</v>
      </c>
      <c r="L12" s="144">
        <v>706</v>
      </c>
      <c r="M12" s="195"/>
      <c r="N12" s="195"/>
    </row>
    <row r="13" spans="3:14" ht="15" thickBot="1">
      <c r="C13" s="79"/>
      <c r="D13" s="80"/>
      <c r="E13" s="148"/>
      <c r="F13" s="148"/>
      <c r="G13" s="148"/>
      <c r="H13" s="149"/>
      <c r="I13" s="150"/>
      <c r="J13" s="150"/>
      <c r="K13" s="150"/>
      <c r="L13" s="150"/>
      <c r="M13" s="195"/>
      <c r="N13" s="195"/>
    </row>
    <row r="14" spans="3:14" ht="15" thickBot="1">
      <c r="C14" s="343" t="s">
        <v>133</v>
      </c>
      <c r="D14" s="72" t="s">
        <v>123</v>
      </c>
      <c r="E14" s="142">
        <v>21202</v>
      </c>
      <c r="F14" s="142">
        <v>17778</v>
      </c>
      <c r="G14" s="142">
        <v>23696</v>
      </c>
      <c r="H14" s="143">
        <v>29242</v>
      </c>
      <c r="I14" s="144">
        <v>7068</v>
      </c>
      <c r="J14" s="144">
        <v>7977</v>
      </c>
      <c r="K14" s="144">
        <v>6764</v>
      </c>
      <c r="L14" s="144">
        <v>5529</v>
      </c>
      <c r="M14" s="195"/>
      <c r="N14" s="195"/>
    </row>
    <row r="15" spans="3:14" ht="15" thickBot="1">
      <c r="C15" s="344"/>
      <c r="D15" s="74" t="s">
        <v>125</v>
      </c>
      <c r="E15" s="145">
        <v>3262</v>
      </c>
      <c r="F15" s="145">
        <v>2957</v>
      </c>
      <c r="G15" s="145">
        <v>2505</v>
      </c>
      <c r="H15" s="146">
        <v>4983</v>
      </c>
      <c r="I15" s="147">
        <v>2874</v>
      </c>
      <c r="J15" s="147">
        <v>4388</v>
      </c>
      <c r="K15" s="147">
        <v>1982</v>
      </c>
      <c r="L15" s="147">
        <v>1127</v>
      </c>
      <c r="M15" s="195"/>
      <c r="N15" s="195"/>
    </row>
    <row r="16" spans="3:14" ht="15" thickBot="1">
      <c r="C16" s="345"/>
      <c r="D16" s="72" t="s">
        <v>127</v>
      </c>
      <c r="E16" s="142">
        <v>33076</v>
      </c>
      <c r="F16" s="142">
        <v>30082</v>
      </c>
      <c r="G16" s="142">
        <v>33845</v>
      </c>
      <c r="H16" s="143">
        <v>32511</v>
      </c>
      <c r="I16" s="144">
        <v>8088</v>
      </c>
      <c r="J16" s="144">
        <v>8636</v>
      </c>
      <c r="K16" s="144">
        <v>8789</v>
      </c>
      <c r="L16" s="144">
        <v>8553</v>
      </c>
      <c r="M16" s="195"/>
      <c r="N16" s="195"/>
    </row>
    <row r="17" spans="3:14" ht="15" thickBot="1">
      <c r="C17" s="79"/>
      <c r="D17" s="80"/>
      <c r="E17" s="148"/>
      <c r="F17" s="148"/>
      <c r="G17" s="148"/>
      <c r="H17" s="149"/>
      <c r="I17" s="150"/>
      <c r="J17" s="150">
        <v>0</v>
      </c>
      <c r="K17" s="150">
        <v>0</v>
      </c>
      <c r="L17" s="150"/>
      <c r="M17" s="195"/>
      <c r="N17" s="195"/>
    </row>
    <row r="18" spans="3:14" ht="15" thickBot="1">
      <c r="C18" s="343" t="s">
        <v>91</v>
      </c>
      <c r="D18" s="72" t="s">
        <v>123</v>
      </c>
      <c r="E18" s="142">
        <f>+E6+E10+E14</f>
        <v>46573</v>
      </c>
      <c r="F18" s="142">
        <f>+F6+F10+F14</f>
        <v>48772</v>
      </c>
      <c r="G18" s="142">
        <f>+G6+G10+G14</f>
        <v>48547</v>
      </c>
      <c r="H18" s="143">
        <f>+H6+H10+H14</f>
        <v>56493</v>
      </c>
      <c r="I18" s="144">
        <v>12033</v>
      </c>
      <c r="J18" s="144">
        <v>12576</v>
      </c>
      <c r="K18" s="144">
        <v>11485</v>
      </c>
      <c r="L18" s="144">
        <v>10101</v>
      </c>
      <c r="M18" s="195"/>
      <c r="N18" s="195"/>
    </row>
    <row r="19" spans="3:14" ht="15" thickBot="1">
      <c r="C19" s="344"/>
      <c r="D19" s="74" t="s">
        <v>125</v>
      </c>
      <c r="E19" s="145">
        <f aca="true" t="shared" si="0" ref="E19:H20">+E7+E11+E15</f>
        <v>5004</v>
      </c>
      <c r="F19" s="145">
        <f t="shared" si="0"/>
        <v>4985</v>
      </c>
      <c r="G19" s="145">
        <f t="shared" si="0"/>
        <v>4197</v>
      </c>
      <c r="H19" s="146">
        <f t="shared" si="0"/>
        <v>8531</v>
      </c>
      <c r="I19" s="147">
        <v>3303</v>
      </c>
      <c r="J19" s="147">
        <v>4792</v>
      </c>
      <c r="K19" s="147">
        <v>2446</v>
      </c>
      <c r="L19" s="147">
        <v>1505</v>
      </c>
      <c r="M19" s="195"/>
      <c r="N19" s="195"/>
    </row>
    <row r="20" spans="3:14" ht="15" thickBot="1">
      <c r="C20" s="344"/>
      <c r="D20" s="93" t="s">
        <v>127</v>
      </c>
      <c r="E20" s="151">
        <f t="shared" si="0"/>
        <v>54298</v>
      </c>
      <c r="F20" s="151">
        <f t="shared" si="0"/>
        <v>50712</v>
      </c>
      <c r="G20" s="151">
        <f t="shared" si="0"/>
        <v>54477</v>
      </c>
      <c r="H20" s="152">
        <f>+H8+H12+H16</f>
        <v>54231</v>
      </c>
      <c r="I20" s="153">
        <v>12064</v>
      </c>
      <c r="J20" s="153">
        <v>12487</v>
      </c>
      <c r="K20" s="144">
        <v>12643</v>
      </c>
      <c r="L20" s="144">
        <v>12374</v>
      </c>
      <c r="M20" s="195"/>
      <c r="N20" s="195"/>
    </row>
    <row r="21" spans="3:13" ht="14.25">
      <c r="C21" s="339" t="s">
        <v>134</v>
      </c>
      <c r="D21" s="340"/>
      <c r="E21" s="340"/>
      <c r="F21" s="340"/>
      <c r="G21" s="340"/>
      <c r="H21" s="340"/>
      <c r="I21" s="340"/>
      <c r="J21" s="340"/>
      <c r="K21" s="341"/>
      <c r="L21" s="250"/>
      <c r="M21" s="195"/>
    </row>
    <row r="22" spans="3:13" ht="15" thickBot="1">
      <c r="C22" s="83"/>
      <c r="D22" s="94"/>
      <c r="E22" s="91">
        <v>2014</v>
      </c>
      <c r="F22" s="91">
        <v>2015</v>
      </c>
      <c r="G22" s="91">
        <v>2016</v>
      </c>
      <c r="H22" s="70">
        <v>2017</v>
      </c>
      <c r="I22" s="92" t="s">
        <v>120</v>
      </c>
      <c r="J22" s="92" t="s">
        <v>171</v>
      </c>
      <c r="K22" s="92" t="s">
        <v>257</v>
      </c>
      <c r="L22" s="92" t="s">
        <v>271</v>
      </c>
      <c r="M22" s="195"/>
    </row>
    <row r="23" spans="3:14" ht="15" thickBot="1">
      <c r="C23" s="352" t="s">
        <v>122</v>
      </c>
      <c r="D23" s="72" t="s">
        <v>123</v>
      </c>
      <c r="E23" s="125">
        <v>1258</v>
      </c>
      <c r="F23" s="125">
        <v>815</v>
      </c>
      <c r="G23" s="125">
        <v>1830</v>
      </c>
      <c r="H23" s="127">
        <v>2154</v>
      </c>
      <c r="I23" s="128">
        <v>478</v>
      </c>
      <c r="J23" s="128">
        <v>911</v>
      </c>
      <c r="K23" s="128">
        <v>500</v>
      </c>
      <c r="L23" s="128">
        <v>380</v>
      </c>
      <c r="M23" s="195"/>
      <c r="N23" s="195"/>
    </row>
    <row r="24" spans="3:14" ht="15" thickBot="1">
      <c r="C24" s="353"/>
      <c r="D24" s="74" t="s">
        <v>125</v>
      </c>
      <c r="E24" s="126">
        <v>323</v>
      </c>
      <c r="F24" s="126">
        <v>195</v>
      </c>
      <c r="G24" s="126">
        <v>226</v>
      </c>
      <c r="H24" s="129">
        <v>254</v>
      </c>
      <c r="I24" s="130">
        <v>44</v>
      </c>
      <c r="J24" s="130">
        <v>57</v>
      </c>
      <c r="K24" s="130">
        <v>53</v>
      </c>
      <c r="L24" s="130">
        <v>52</v>
      </c>
      <c r="M24" s="195"/>
      <c r="N24" s="195"/>
    </row>
    <row r="25" spans="3:14" ht="15" thickBot="1">
      <c r="C25" s="354"/>
      <c r="D25" s="72" t="s">
        <v>127</v>
      </c>
      <c r="E25" s="125">
        <v>286</v>
      </c>
      <c r="F25" s="125">
        <v>368</v>
      </c>
      <c r="G25" s="125">
        <v>742</v>
      </c>
      <c r="H25" s="127">
        <v>471</v>
      </c>
      <c r="I25" s="128">
        <v>190</v>
      </c>
      <c r="J25" s="128">
        <v>216</v>
      </c>
      <c r="K25" s="128">
        <v>219</v>
      </c>
      <c r="L25" s="128">
        <v>305</v>
      </c>
      <c r="M25" s="195"/>
      <c r="N25" s="195"/>
    </row>
    <row r="26" spans="3:14" ht="15" thickBot="1">
      <c r="C26" s="83"/>
      <c r="D26" s="80"/>
      <c r="E26" s="131"/>
      <c r="F26" s="131"/>
      <c r="G26" s="131"/>
      <c r="H26" s="132"/>
      <c r="I26" s="133"/>
      <c r="J26" s="133"/>
      <c r="K26" s="133"/>
      <c r="L26" s="133"/>
      <c r="M26" s="195"/>
      <c r="N26" s="195"/>
    </row>
    <row r="27" spans="3:14" ht="15" thickBot="1">
      <c r="C27" s="352" t="s">
        <v>130</v>
      </c>
      <c r="D27" s="72" t="s">
        <v>123</v>
      </c>
      <c r="E27" s="134">
        <v>523</v>
      </c>
      <c r="F27" s="134">
        <v>698</v>
      </c>
      <c r="G27" s="134">
        <v>310</v>
      </c>
      <c r="H27" s="135">
        <v>257</v>
      </c>
      <c r="I27" s="136">
        <v>73</v>
      </c>
      <c r="J27" s="136">
        <v>40</v>
      </c>
      <c r="K27" s="136">
        <v>53</v>
      </c>
      <c r="L27" s="136">
        <v>65</v>
      </c>
      <c r="M27" s="195"/>
      <c r="N27" s="195"/>
    </row>
    <row r="28" spans="3:14" ht="15" thickBot="1">
      <c r="C28" s="353"/>
      <c r="D28" s="74" t="s">
        <v>125</v>
      </c>
      <c r="E28" s="126">
        <v>106</v>
      </c>
      <c r="F28" s="126">
        <v>156</v>
      </c>
      <c r="G28" s="126">
        <v>122</v>
      </c>
      <c r="H28" s="129">
        <v>109</v>
      </c>
      <c r="I28" s="130">
        <v>30</v>
      </c>
      <c r="J28" s="130">
        <v>39</v>
      </c>
      <c r="K28" s="130">
        <v>35</v>
      </c>
      <c r="L28" s="130">
        <v>27</v>
      </c>
      <c r="M28" s="195"/>
      <c r="N28" s="195"/>
    </row>
    <row r="29" spans="3:14" ht="15" thickBot="1">
      <c r="C29" s="354"/>
      <c r="D29" s="72" t="s">
        <v>127</v>
      </c>
      <c r="E29" s="134">
        <v>309</v>
      </c>
      <c r="F29" s="134">
        <v>315</v>
      </c>
      <c r="G29" s="134">
        <v>85</v>
      </c>
      <c r="H29" s="135">
        <v>88</v>
      </c>
      <c r="I29" s="136">
        <v>31</v>
      </c>
      <c r="J29" s="136">
        <v>24</v>
      </c>
      <c r="K29" s="136">
        <v>13</v>
      </c>
      <c r="L29" s="136">
        <v>8</v>
      </c>
      <c r="M29" s="195"/>
      <c r="N29" s="195"/>
    </row>
    <row r="30" spans="3:14" ht="15" thickBot="1">
      <c r="C30" s="83"/>
      <c r="D30" s="80"/>
      <c r="E30" s="131"/>
      <c r="F30" s="131"/>
      <c r="G30" s="131"/>
      <c r="H30" s="132"/>
      <c r="I30" s="133"/>
      <c r="J30" s="133"/>
      <c r="K30" s="133"/>
      <c r="L30" s="133"/>
      <c r="M30" s="195"/>
      <c r="N30" s="195"/>
    </row>
    <row r="31" spans="3:14" ht="15" thickBot="1">
      <c r="C31" s="352" t="s">
        <v>133</v>
      </c>
      <c r="D31" s="72" t="s">
        <v>123</v>
      </c>
      <c r="E31" s="125">
        <v>3806</v>
      </c>
      <c r="F31" s="125">
        <v>3643</v>
      </c>
      <c r="G31" s="125">
        <v>4518</v>
      </c>
      <c r="H31" s="127">
        <v>5258</v>
      </c>
      <c r="I31" s="128">
        <v>952</v>
      </c>
      <c r="J31" s="128">
        <v>976</v>
      </c>
      <c r="K31" s="128">
        <v>973</v>
      </c>
      <c r="L31" s="128">
        <v>978</v>
      </c>
      <c r="M31" s="195"/>
      <c r="N31" s="195"/>
    </row>
    <row r="32" spans="3:14" ht="15" thickBot="1">
      <c r="C32" s="353"/>
      <c r="D32" s="74" t="s">
        <v>125</v>
      </c>
      <c r="E32" s="124">
        <v>814</v>
      </c>
      <c r="F32" s="124">
        <v>1551</v>
      </c>
      <c r="G32" s="124">
        <v>734</v>
      </c>
      <c r="H32" s="137">
        <v>1047</v>
      </c>
      <c r="I32" s="138">
        <v>194</v>
      </c>
      <c r="J32" s="138">
        <v>270</v>
      </c>
      <c r="K32" s="138">
        <v>186</v>
      </c>
      <c r="L32" s="138">
        <v>224</v>
      </c>
      <c r="M32" s="195"/>
      <c r="N32" s="195"/>
    </row>
    <row r="33" spans="3:14" ht="15" thickBot="1">
      <c r="C33" s="354"/>
      <c r="D33" s="72" t="s">
        <v>127</v>
      </c>
      <c r="E33" s="125">
        <v>248</v>
      </c>
      <c r="F33" s="125">
        <v>292</v>
      </c>
      <c r="G33" s="125">
        <v>389</v>
      </c>
      <c r="H33" s="127">
        <v>316</v>
      </c>
      <c r="I33" s="128">
        <v>73</v>
      </c>
      <c r="J33" s="128">
        <v>39</v>
      </c>
      <c r="K33" s="128">
        <v>130</v>
      </c>
      <c r="L33" s="128">
        <v>90</v>
      </c>
      <c r="M33" s="195"/>
      <c r="N33" s="195"/>
    </row>
    <row r="34" spans="3:14" ht="15" thickBot="1">
      <c r="C34" s="83"/>
      <c r="D34" s="80"/>
      <c r="E34" s="131"/>
      <c r="F34" s="131"/>
      <c r="G34" s="131"/>
      <c r="H34" s="132"/>
      <c r="I34" s="133"/>
      <c r="J34" s="133"/>
      <c r="K34" s="133"/>
      <c r="L34" s="133"/>
      <c r="M34" s="195"/>
      <c r="N34" s="195"/>
    </row>
    <row r="35" spans="3:14" ht="15" thickBot="1">
      <c r="C35" s="352" t="s">
        <v>91</v>
      </c>
      <c r="D35" s="72" t="s">
        <v>123</v>
      </c>
      <c r="E35" s="125">
        <f>+E23+E27+E31</f>
        <v>5587</v>
      </c>
      <c r="F35" s="125">
        <f>+F23+F27+F31</f>
        <v>5156</v>
      </c>
      <c r="G35" s="125">
        <f>+G23+G27+G31</f>
        <v>6658</v>
      </c>
      <c r="H35" s="127">
        <f>+H23+H27+H31</f>
        <v>7669</v>
      </c>
      <c r="I35" s="128">
        <v>1503</v>
      </c>
      <c r="J35" s="128">
        <v>1927</v>
      </c>
      <c r="K35" s="128">
        <v>1526</v>
      </c>
      <c r="L35" s="128">
        <v>1423</v>
      </c>
      <c r="M35" s="195"/>
      <c r="N35" s="195"/>
    </row>
    <row r="36" spans="3:14" ht="15" thickBot="1">
      <c r="C36" s="353"/>
      <c r="D36" s="74" t="s">
        <v>125</v>
      </c>
      <c r="E36" s="124">
        <f aca="true" t="shared" si="1" ref="E36:H37">+E24+E28+E32</f>
        <v>1243</v>
      </c>
      <c r="F36" s="124">
        <f t="shared" si="1"/>
        <v>1902</v>
      </c>
      <c r="G36" s="124">
        <f t="shared" si="1"/>
        <v>1082</v>
      </c>
      <c r="H36" s="137">
        <f t="shared" si="1"/>
        <v>1410</v>
      </c>
      <c r="I36" s="138">
        <v>268</v>
      </c>
      <c r="J36" s="138">
        <v>366</v>
      </c>
      <c r="K36" s="138">
        <v>274</v>
      </c>
      <c r="L36" s="138">
        <v>303</v>
      </c>
      <c r="M36" s="195"/>
      <c r="N36" s="195"/>
    </row>
    <row r="37" spans="3:14" ht="15" thickBot="1">
      <c r="C37" s="355"/>
      <c r="D37" s="82" t="s">
        <v>127</v>
      </c>
      <c r="E37" s="139">
        <f t="shared" si="1"/>
        <v>843</v>
      </c>
      <c r="F37" s="139">
        <f t="shared" si="1"/>
        <v>975</v>
      </c>
      <c r="G37" s="139">
        <f t="shared" si="1"/>
        <v>1216</v>
      </c>
      <c r="H37" s="140">
        <f t="shared" si="1"/>
        <v>875</v>
      </c>
      <c r="I37" s="141">
        <v>294</v>
      </c>
      <c r="J37" s="141">
        <v>279</v>
      </c>
      <c r="K37" s="141">
        <v>362</v>
      </c>
      <c r="L37" s="141">
        <v>403</v>
      </c>
      <c r="M37" s="195"/>
      <c r="N37" s="195"/>
    </row>
    <row r="40" spans="3:4" ht="14.25">
      <c r="C40" s="241" t="s">
        <v>138</v>
      </c>
      <c r="D40" s="69"/>
    </row>
    <row r="41" ht="15" thickBot="1"/>
    <row r="42" spans="3:12" ht="15" thickBot="1">
      <c r="C42" s="13" t="s">
        <v>139</v>
      </c>
      <c r="D42" s="88" t="s">
        <v>140</v>
      </c>
      <c r="E42" s="88" t="s">
        <v>141</v>
      </c>
      <c r="F42" s="89">
        <v>2015</v>
      </c>
      <c r="G42" s="89">
        <v>2016</v>
      </c>
      <c r="H42" s="89">
        <v>2017</v>
      </c>
      <c r="I42" s="71" t="s">
        <v>120</v>
      </c>
      <c r="J42" s="71" t="s">
        <v>171</v>
      </c>
      <c r="K42" s="71" t="s">
        <v>257</v>
      </c>
      <c r="L42" s="71" t="s">
        <v>271</v>
      </c>
    </row>
    <row r="43" spans="3:12" ht="15" thickBot="1" thickTop="1">
      <c r="C43" s="356" t="s">
        <v>142</v>
      </c>
      <c r="D43" s="74" t="s">
        <v>143</v>
      </c>
      <c r="E43" s="124">
        <v>957</v>
      </c>
      <c r="F43" s="124">
        <v>2654</v>
      </c>
      <c r="G43" s="124">
        <v>5398</v>
      </c>
      <c r="H43" s="124">
        <v>7680</v>
      </c>
      <c r="I43" s="124">
        <v>2982</v>
      </c>
      <c r="J43" s="124">
        <v>2696</v>
      </c>
      <c r="K43" s="124">
        <v>2695</v>
      </c>
      <c r="L43" s="124">
        <v>3342</v>
      </c>
    </row>
    <row r="44" spans="3:12" ht="15" thickBot="1">
      <c r="C44" s="357"/>
      <c r="D44" s="72" t="s">
        <v>144</v>
      </c>
      <c r="E44" s="125">
        <v>4276</v>
      </c>
      <c r="F44" s="125">
        <v>15022</v>
      </c>
      <c r="G44" s="125">
        <v>17185</v>
      </c>
      <c r="H44" s="125">
        <v>20941</v>
      </c>
      <c r="I44" s="125">
        <v>9409</v>
      </c>
      <c r="J44" s="125">
        <v>13517</v>
      </c>
      <c r="K44" s="125">
        <v>14735</v>
      </c>
      <c r="L44" s="125">
        <v>15289</v>
      </c>
    </row>
    <row r="45" spans="3:12" ht="15" thickBot="1">
      <c r="C45" s="357"/>
      <c r="D45" s="74" t="s">
        <v>145</v>
      </c>
      <c r="E45" s="251">
        <v>281.8</v>
      </c>
      <c r="F45" s="251">
        <v>689</v>
      </c>
      <c r="G45" s="251">
        <v>726</v>
      </c>
      <c r="H45" s="251">
        <v>811.27</v>
      </c>
      <c r="I45" s="251">
        <v>214.51999999999998</v>
      </c>
      <c r="J45" s="251">
        <v>243.85</v>
      </c>
      <c r="K45" s="251">
        <v>240.87</v>
      </c>
      <c r="L45" s="251">
        <v>238.76</v>
      </c>
    </row>
    <row r="46" spans="3:12" ht="15" thickBot="1">
      <c r="C46" s="358"/>
      <c r="D46" s="72" t="s">
        <v>146</v>
      </c>
      <c r="E46" s="125">
        <v>415457</v>
      </c>
      <c r="F46" s="125">
        <v>754290</v>
      </c>
      <c r="G46" s="125">
        <v>744432</v>
      </c>
      <c r="H46" s="125">
        <v>885198</v>
      </c>
      <c r="I46" s="125">
        <v>225350</v>
      </c>
      <c r="J46" s="125">
        <v>233832</v>
      </c>
      <c r="K46" s="125">
        <v>234705</v>
      </c>
      <c r="L46" s="125">
        <v>225445</v>
      </c>
    </row>
    <row r="47" spans="3:12" ht="15" thickBot="1">
      <c r="C47" s="359" t="s">
        <v>45</v>
      </c>
      <c r="D47" s="74" t="s">
        <v>143</v>
      </c>
      <c r="E47" s="124">
        <v>2048</v>
      </c>
      <c r="F47" s="124">
        <v>3843</v>
      </c>
      <c r="G47" s="124">
        <v>4828</v>
      </c>
      <c r="H47" s="124">
        <v>6423</v>
      </c>
      <c r="I47" s="124">
        <v>1672</v>
      </c>
      <c r="J47" s="124">
        <v>1661</v>
      </c>
      <c r="K47" s="124">
        <v>1483</v>
      </c>
      <c r="L47" s="124">
        <v>1623</v>
      </c>
    </row>
    <row r="48" spans="3:12" ht="15" thickBot="1">
      <c r="C48" s="357"/>
      <c r="D48" s="72" t="s">
        <v>144</v>
      </c>
      <c r="E48" s="125">
        <v>4924</v>
      </c>
      <c r="F48" s="125">
        <v>10259</v>
      </c>
      <c r="G48" s="125">
        <v>14221</v>
      </c>
      <c r="H48" s="125">
        <v>20953</v>
      </c>
      <c r="I48" s="125">
        <v>4436</v>
      </c>
      <c r="J48" s="125">
        <v>4166</v>
      </c>
      <c r="K48" s="125">
        <v>3895</v>
      </c>
      <c r="L48" s="125">
        <v>3368</v>
      </c>
    </row>
    <row r="49" spans="3:12" ht="15" thickBot="1">
      <c r="C49" s="357"/>
      <c r="D49" s="74" t="s">
        <v>145</v>
      </c>
      <c r="E49" s="251">
        <v>278.73</v>
      </c>
      <c r="F49" s="251">
        <v>702</v>
      </c>
      <c r="G49" s="251">
        <v>687</v>
      </c>
      <c r="H49" s="251">
        <v>852.09</v>
      </c>
      <c r="I49" s="251">
        <v>219.3</v>
      </c>
      <c r="J49" s="251">
        <v>232.92</v>
      </c>
      <c r="K49" s="251">
        <v>247.2</v>
      </c>
      <c r="L49" s="251">
        <v>250.57999999999998</v>
      </c>
    </row>
    <row r="50" spans="3:12" ht="15" thickBot="1">
      <c r="C50" s="358"/>
      <c r="D50" s="72" t="s">
        <v>146</v>
      </c>
      <c r="E50" s="125">
        <v>298958</v>
      </c>
      <c r="F50" s="125">
        <v>528465</v>
      </c>
      <c r="G50" s="125">
        <v>627323</v>
      </c>
      <c r="H50" s="125">
        <v>945230</v>
      </c>
      <c r="I50" s="125">
        <v>188891</v>
      </c>
      <c r="J50" s="125">
        <v>201232</v>
      </c>
      <c r="K50" s="125">
        <v>205105</v>
      </c>
      <c r="L50" s="125">
        <v>201379</v>
      </c>
    </row>
    <row r="52" ht="14.25">
      <c r="C52" s="18" t="s">
        <v>148</v>
      </c>
    </row>
    <row r="53" ht="14.25">
      <c r="C53" s="18" t="s">
        <v>150</v>
      </c>
    </row>
    <row r="56" spans="3:11" ht="15" customHeight="1">
      <c r="C56" s="346" t="s">
        <v>118</v>
      </c>
      <c r="D56" s="347"/>
      <c r="E56" s="347"/>
      <c r="F56" s="347"/>
      <c r="G56" s="347"/>
      <c r="H56" s="347"/>
      <c r="I56" s="347"/>
      <c r="J56" s="347"/>
      <c r="K56" s="250"/>
    </row>
    <row r="57" spans="3:11" ht="15" thickBot="1">
      <c r="C57" s="235" t="s">
        <v>121</v>
      </c>
      <c r="D57" s="232"/>
      <c r="E57" s="232"/>
      <c r="F57" s="232"/>
      <c r="G57" s="232"/>
      <c r="H57" s="232"/>
      <c r="I57" s="232"/>
      <c r="J57" s="232"/>
      <c r="K57" s="250"/>
    </row>
    <row r="58" spans="3:11" ht="15.75" thickBot="1">
      <c r="C58" s="180" t="s">
        <v>124</v>
      </c>
      <c r="D58" s="73">
        <v>2014</v>
      </c>
      <c r="E58" s="73">
        <v>2015</v>
      </c>
      <c r="F58" s="73">
        <v>2016</v>
      </c>
      <c r="G58" s="73">
        <v>2017</v>
      </c>
      <c r="H58" s="71" t="s">
        <v>120</v>
      </c>
      <c r="I58" s="71" t="s">
        <v>171</v>
      </c>
      <c r="J58" s="71" t="s">
        <v>257</v>
      </c>
      <c r="K58" s="71" t="s">
        <v>271</v>
      </c>
    </row>
    <row r="59" spans="3:18" ht="16.5" thickBot="1" thickTop="1">
      <c r="C59" s="138" t="s">
        <v>128</v>
      </c>
      <c r="D59" s="124">
        <v>723</v>
      </c>
      <c r="E59" s="75">
        <v>1792</v>
      </c>
      <c r="F59" s="76">
        <v>2544</v>
      </c>
      <c r="G59" s="76">
        <v>4596</v>
      </c>
      <c r="H59" s="76">
        <v>1024</v>
      </c>
      <c r="I59" s="76">
        <v>1192</v>
      </c>
      <c r="J59" s="76">
        <v>1136</v>
      </c>
      <c r="K59" s="76">
        <f>4881-J59-I59-H59</f>
        <v>1529</v>
      </c>
      <c r="P59" s="194"/>
      <c r="Q59" s="194"/>
      <c r="R59" s="194"/>
    </row>
    <row r="60" spans="3:18" ht="15.75" thickBot="1">
      <c r="C60" s="128" t="s">
        <v>126</v>
      </c>
      <c r="D60" s="125">
        <v>2254</v>
      </c>
      <c r="E60" s="77">
        <v>6659</v>
      </c>
      <c r="F60" s="78">
        <v>8295</v>
      </c>
      <c r="G60" s="78">
        <v>16511</v>
      </c>
      <c r="H60" s="78">
        <v>3514</v>
      </c>
      <c r="I60" s="78">
        <v>4760</v>
      </c>
      <c r="J60" s="78">
        <v>4426</v>
      </c>
      <c r="K60" s="78">
        <f>16392-J60-I60-H60</f>
        <v>3692</v>
      </c>
      <c r="P60" s="194"/>
      <c r="Q60" s="194"/>
      <c r="R60" s="194"/>
    </row>
    <row r="61" spans="3:18" ht="15.75" thickBot="1">
      <c r="C61" s="181" t="s">
        <v>129</v>
      </c>
      <c r="D61" s="175">
        <v>78</v>
      </c>
      <c r="E61" s="75">
        <v>185</v>
      </c>
      <c r="F61" s="76">
        <v>331</v>
      </c>
      <c r="G61" s="76">
        <v>479</v>
      </c>
      <c r="H61" s="76">
        <v>90</v>
      </c>
      <c r="I61" s="76">
        <v>117</v>
      </c>
      <c r="J61" s="76">
        <v>132</v>
      </c>
      <c r="K61" s="76">
        <f>474-J61-I61-H61</f>
        <v>135</v>
      </c>
      <c r="P61" s="194"/>
      <c r="Q61" s="194"/>
      <c r="R61" s="194"/>
    </row>
    <row r="62" spans="3:18" ht="29.25" thickBot="1">
      <c r="C62" s="182" t="s">
        <v>131</v>
      </c>
      <c r="D62" s="125">
        <v>9</v>
      </c>
      <c r="E62" s="77">
        <v>26</v>
      </c>
      <c r="F62" s="78">
        <v>74</v>
      </c>
      <c r="G62" s="78">
        <v>153</v>
      </c>
      <c r="H62" s="78">
        <v>37</v>
      </c>
      <c r="I62" s="78">
        <v>193</v>
      </c>
      <c r="J62" s="78">
        <v>70</v>
      </c>
      <c r="K62" s="78">
        <f>388-J62-I62-H62</f>
        <v>88</v>
      </c>
      <c r="P62" s="194"/>
      <c r="Q62" s="194"/>
      <c r="R62" s="194"/>
    </row>
    <row r="63" spans="3:18" ht="15.75" thickBot="1">
      <c r="C63" s="183" t="s">
        <v>91</v>
      </c>
      <c r="D63" s="75">
        <v>3064</v>
      </c>
      <c r="E63" s="75">
        <v>8662</v>
      </c>
      <c r="F63" s="75">
        <v>11244</v>
      </c>
      <c r="G63" s="75">
        <v>21739</v>
      </c>
      <c r="H63" s="75">
        <f>SUM(H59:H62)</f>
        <v>4665</v>
      </c>
      <c r="I63" s="75">
        <f>SUM(I59:I62)</f>
        <v>6262</v>
      </c>
      <c r="J63" s="75">
        <f>SUM(J59:J62)</f>
        <v>5764</v>
      </c>
      <c r="K63" s="75">
        <f>SUM(K59:K62)</f>
        <v>5444</v>
      </c>
      <c r="P63" s="194"/>
      <c r="Q63" s="194"/>
      <c r="R63" s="194"/>
    </row>
    <row r="64" spans="3:11" ht="14.25">
      <c r="C64"/>
      <c r="D64"/>
      <c r="E64"/>
      <c r="F64"/>
      <c r="G64"/>
      <c r="H64"/>
      <c r="I64"/>
      <c r="J64"/>
      <c r="K64" s="252"/>
    </row>
    <row r="65" spans="3:11" ht="15" thickBot="1">
      <c r="C65" s="348" t="s">
        <v>132</v>
      </c>
      <c r="D65" s="348"/>
      <c r="E65" s="348"/>
      <c r="F65" s="348"/>
      <c r="G65" s="348"/>
      <c r="H65"/>
      <c r="I65"/>
      <c r="J65"/>
      <c r="K65" s="250"/>
    </row>
    <row r="66" spans="3:11" ht="15.75" thickBot="1">
      <c r="C66" s="184" t="s">
        <v>124</v>
      </c>
      <c r="D66" s="73">
        <v>2014</v>
      </c>
      <c r="E66" s="73">
        <v>2015</v>
      </c>
      <c r="F66" s="73">
        <v>2016</v>
      </c>
      <c r="G66" s="73">
        <v>2017</v>
      </c>
      <c r="H66" s="71" t="s">
        <v>120</v>
      </c>
      <c r="I66" s="71" t="s">
        <v>171</v>
      </c>
      <c r="J66" s="71" t="s">
        <v>257</v>
      </c>
      <c r="K66" s="71" t="s">
        <v>271</v>
      </c>
    </row>
    <row r="67" spans="3:11" ht="16.5" thickBot="1" thickTop="1">
      <c r="C67" s="75" t="s">
        <v>128</v>
      </c>
      <c r="D67" s="75">
        <v>116</v>
      </c>
      <c r="E67" s="75">
        <v>902</v>
      </c>
      <c r="F67" s="76">
        <v>1130</v>
      </c>
      <c r="G67" s="76">
        <v>2713</v>
      </c>
      <c r="H67" s="76">
        <v>590</v>
      </c>
      <c r="I67" s="76">
        <v>701</v>
      </c>
      <c r="J67" s="76">
        <v>490</v>
      </c>
      <c r="K67" s="76">
        <f>2932-J67-I67-H67</f>
        <v>1151</v>
      </c>
    </row>
    <row r="68" spans="3:11" ht="15.75" thickBot="1">
      <c r="C68" s="77" t="s">
        <v>126</v>
      </c>
      <c r="D68" s="77">
        <v>913</v>
      </c>
      <c r="E68" s="77">
        <v>5544</v>
      </c>
      <c r="F68" s="78">
        <v>5908</v>
      </c>
      <c r="G68" s="78">
        <v>13831</v>
      </c>
      <c r="H68" s="78">
        <v>3212</v>
      </c>
      <c r="I68" s="78">
        <v>3915</v>
      </c>
      <c r="J68" s="78">
        <v>3751</v>
      </c>
      <c r="K68" s="78">
        <f>14559-J68-I68-H68</f>
        <v>3681</v>
      </c>
    </row>
    <row r="69" spans="3:11" ht="15.75" thickBot="1">
      <c r="C69" s="75" t="s">
        <v>129</v>
      </c>
      <c r="D69" s="75">
        <v>39</v>
      </c>
      <c r="E69" s="75">
        <v>182</v>
      </c>
      <c r="F69" s="76">
        <v>278</v>
      </c>
      <c r="G69" s="76">
        <v>461</v>
      </c>
      <c r="H69" s="76">
        <v>69</v>
      </c>
      <c r="I69" s="76">
        <v>112</v>
      </c>
      <c r="J69" s="76">
        <v>121</v>
      </c>
      <c r="K69" s="76">
        <f>429-J69-I69-H69</f>
        <v>127</v>
      </c>
    </row>
    <row r="70" spans="3:11" ht="31.5" thickBot="1">
      <c r="C70" s="77" t="s">
        <v>131</v>
      </c>
      <c r="D70" s="77">
        <v>6</v>
      </c>
      <c r="E70" s="77">
        <v>26</v>
      </c>
      <c r="F70" s="78">
        <v>58</v>
      </c>
      <c r="G70" s="78">
        <v>145</v>
      </c>
      <c r="H70" s="78">
        <v>38</v>
      </c>
      <c r="I70" s="78">
        <v>181</v>
      </c>
      <c r="J70" s="78">
        <v>80</v>
      </c>
      <c r="K70" s="78">
        <f>384-J70-I70-H70</f>
        <v>85</v>
      </c>
    </row>
    <row r="71" spans="3:11" ht="15.75" thickBot="1">
      <c r="C71" s="75" t="s">
        <v>91</v>
      </c>
      <c r="D71" s="75">
        <v>1074</v>
      </c>
      <c r="E71" s="75">
        <v>6654</v>
      </c>
      <c r="F71" s="75">
        <v>7374</v>
      </c>
      <c r="G71" s="75">
        <v>17150</v>
      </c>
      <c r="H71" s="75">
        <v>3909</v>
      </c>
      <c r="I71" s="75">
        <f>SUM(I67:I70)</f>
        <v>4909</v>
      </c>
      <c r="J71" s="75">
        <f>SUM(J67:J70)</f>
        <v>4442</v>
      </c>
      <c r="K71" s="75">
        <f>18304-J71-I71-H71</f>
        <v>5044</v>
      </c>
    </row>
    <row r="73" spans="11:15" ht="14.25">
      <c r="K73" s="194"/>
      <c r="L73" s="194"/>
      <c r="M73" s="194"/>
      <c r="N73" s="194"/>
      <c r="O73" s="194"/>
    </row>
    <row r="74" spans="11:15" ht="14.25">
      <c r="K74" s="194"/>
      <c r="L74" s="194"/>
      <c r="M74" s="194"/>
      <c r="N74" s="194"/>
      <c r="O74" s="194"/>
    </row>
    <row r="75" spans="3:15" ht="14.25">
      <c r="C75" s="349" t="s">
        <v>135</v>
      </c>
      <c r="D75" s="349"/>
      <c r="E75" s="349"/>
      <c r="F75" s="349"/>
      <c r="K75" s="194"/>
      <c r="L75" s="194"/>
      <c r="M75" s="194"/>
      <c r="N75" s="194"/>
      <c r="O75" s="194"/>
    </row>
    <row r="76" spans="3:15" ht="14.25">
      <c r="C76" s="349"/>
      <c r="D76" s="349"/>
      <c r="E76" s="349"/>
      <c r="F76" s="349"/>
      <c r="K76" s="194"/>
      <c r="L76" s="194"/>
      <c r="M76" s="194"/>
      <c r="N76" s="194"/>
      <c r="O76" s="194"/>
    </row>
    <row r="77" spans="8:15" ht="15" thickBot="1">
      <c r="H77" s="195"/>
      <c r="I77" s="195"/>
      <c r="J77" s="195"/>
      <c r="K77" s="194"/>
      <c r="L77" s="194"/>
      <c r="M77" s="194"/>
      <c r="N77" s="194"/>
      <c r="O77" s="194"/>
    </row>
    <row r="78" spans="3:15" ht="15.75" thickBot="1">
      <c r="C78" s="84">
        <v>2014</v>
      </c>
      <c r="D78" s="85">
        <v>2014</v>
      </c>
      <c r="E78" s="85">
        <v>2015</v>
      </c>
      <c r="F78" s="85">
        <v>2016</v>
      </c>
      <c r="G78" s="85">
        <v>2017</v>
      </c>
      <c r="H78" s="71" t="s">
        <v>120</v>
      </c>
      <c r="I78" s="71" t="s">
        <v>171</v>
      </c>
      <c r="J78" s="71" t="s">
        <v>257</v>
      </c>
      <c r="K78" s="71" t="s">
        <v>271</v>
      </c>
      <c r="L78" s="194"/>
      <c r="M78" s="194"/>
      <c r="N78" s="194"/>
      <c r="O78" s="194"/>
    </row>
    <row r="79" spans="3:15" ht="16.5" thickBot="1" thickTop="1">
      <c r="C79" s="177" t="s">
        <v>136</v>
      </c>
      <c r="D79" s="75">
        <v>37018</v>
      </c>
      <c r="E79" s="75">
        <v>41721</v>
      </c>
      <c r="F79" s="75">
        <v>36368</v>
      </c>
      <c r="G79" s="75">
        <v>40083</v>
      </c>
      <c r="H79" s="75">
        <v>9051</v>
      </c>
      <c r="I79" s="75">
        <v>9755</v>
      </c>
      <c r="J79" s="75">
        <v>8329</v>
      </c>
      <c r="K79" s="75">
        <v>8704</v>
      </c>
      <c r="L79" s="194"/>
      <c r="M79" s="194"/>
      <c r="N79" s="194"/>
      <c r="O79" s="194"/>
    </row>
    <row r="80" spans="3:15" ht="15.75" thickBot="1">
      <c r="C80" s="178" t="s">
        <v>137</v>
      </c>
      <c r="D80" s="77">
        <v>82037</v>
      </c>
      <c r="E80" s="87">
        <v>96519</v>
      </c>
      <c r="F80" s="87">
        <v>105076</v>
      </c>
      <c r="G80" s="87">
        <v>103871</v>
      </c>
      <c r="H80" s="87">
        <v>26567</v>
      </c>
      <c r="I80" s="87">
        <v>25871</v>
      </c>
      <c r="J80" s="87">
        <v>24644</v>
      </c>
      <c r="K80" s="87">
        <v>26150</v>
      </c>
      <c r="L80" s="194"/>
      <c r="M80" s="194"/>
      <c r="N80" s="194"/>
      <c r="O80" s="194"/>
    </row>
    <row r="81" spans="3:15" ht="15.75" thickBot="1">
      <c r="C81" s="177" t="s">
        <v>91</v>
      </c>
      <c r="D81" s="75">
        <v>121069</v>
      </c>
      <c r="E81" s="75">
        <v>140255</v>
      </c>
      <c r="F81" s="75">
        <v>143460</v>
      </c>
      <c r="G81" s="75">
        <v>145971</v>
      </c>
      <c r="H81" s="75">
        <v>35618</v>
      </c>
      <c r="I81" s="75">
        <v>35626</v>
      </c>
      <c r="J81" s="75">
        <v>32973</v>
      </c>
      <c r="K81" s="75">
        <v>34854</v>
      </c>
      <c r="L81" s="194"/>
      <c r="M81" s="194"/>
      <c r="N81" s="194"/>
      <c r="O81" s="194"/>
    </row>
    <row r="82" spans="10:15" ht="14.25">
      <c r="J82" s="194"/>
      <c r="K82" s="194"/>
      <c r="L82" s="194"/>
      <c r="M82" s="194"/>
      <c r="N82" s="194"/>
      <c r="O82" s="194"/>
    </row>
    <row r="83" spans="3:15" ht="14.25">
      <c r="C83" s="350" t="s">
        <v>147</v>
      </c>
      <c r="D83" s="351"/>
      <c r="E83" s="351"/>
      <c r="K83" s="194"/>
      <c r="L83" s="194"/>
      <c r="M83" s="194"/>
      <c r="N83" s="194"/>
      <c r="O83" s="194"/>
    </row>
    <row r="84" spans="11:15" ht="15" thickBot="1">
      <c r="K84" s="194"/>
      <c r="L84" s="194"/>
      <c r="M84" s="194"/>
      <c r="N84" s="194"/>
      <c r="O84" s="194"/>
    </row>
    <row r="85" spans="3:15" ht="15.75" thickBot="1">
      <c r="C85" s="84"/>
      <c r="D85" s="84">
        <v>2014</v>
      </c>
      <c r="E85" s="84">
        <v>2015</v>
      </c>
      <c r="F85" s="84">
        <v>2016</v>
      </c>
      <c r="G85" s="84">
        <v>2017</v>
      </c>
      <c r="H85" s="71" t="s">
        <v>180</v>
      </c>
      <c r="I85" s="71" t="s">
        <v>171</v>
      </c>
      <c r="J85" s="71" t="s">
        <v>257</v>
      </c>
      <c r="K85" s="71" t="s">
        <v>271</v>
      </c>
      <c r="L85" s="194"/>
      <c r="M85" s="194"/>
      <c r="N85" s="194"/>
      <c r="O85" s="194"/>
    </row>
    <row r="86" spans="3:15" ht="15.75" thickTop="1">
      <c r="C86" s="86" t="s">
        <v>149</v>
      </c>
      <c r="D86" s="90">
        <v>74</v>
      </c>
      <c r="E86" s="90">
        <v>71</v>
      </c>
      <c r="F86" s="90">
        <v>85</v>
      </c>
      <c r="G86" s="90">
        <v>92</v>
      </c>
      <c r="H86" s="90">
        <v>16</v>
      </c>
      <c r="I86" s="90">
        <v>26</v>
      </c>
      <c r="J86" s="90">
        <v>23</v>
      </c>
      <c r="K86" s="90">
        <v>38</v>
      </c>
      <c r="L86" s="194"/>
      <c r="M86" s="194"/>
      <c r="N86" s="194"/>
      <c r="O86" s="194"/>
    </row>
    <row r="87" spans="3:15" ht="15.75" thickBot="1">
      <c r="C87" s="178" t="s">
        <v>151</v>
      </c>
      <c r="D87" s="179">
        <v>809330</v>
      </c>
      <c r="E87" s="179">
        <v>1008836</v>
      </c>
      <c r="F87" s="179">
        <v>932442</v>
      </c>
      <c r="G87" s="179">
        <v>1291536</v>
      </c>
      <c r="H87" s="179">
        <v>137269</v>
      </c>
      <c r="I87" s="179">
        <v>218067</v>
      </c>
      <c r="J87" s="179">
        <v>258111</v>
      </c>
      <c r="K87" s="179">
        <v>489215</v>
      </c>
      <c r="L87" s="194"/>
      <c r="M87" s="194"/>
      <c r="N87" s="194"/>
      <c r="O87" s="194"/>
    </row>
    <row r="88" spans="3:10" ht="14.25">
      <c r="C88" s="18" t="s">
        <v>181</v>
      </c>
      <c r="D88" s="176"/>
      <c r="E88" s="176"/>
      <c r="F88" s="176"/>
      <c r="G88" s="176"/>
      <c r="H88" s="176"/>
      <c r="I88" s="176"/>
      <c r="J88" s="176"/>
    </row>
  </sheetData>
  <sheetProtection/>
  <mergeCells count="16">
    <mergeCell ref="C56:J56"/>
    <mergeCell ref="C65:G65"/>
    <mergeCell ref="C75:F76"/>
    <mergeCell ref="C83:E83"/>
    <mergeCell ref="C23:C25"/>
    <mergeCell ref="C27:C29"/>
    <mergeCell ref="C31:C33"/>
    <mergeCell ref="C35:C37"/>
    <mergeCell ref="C43:C46"/>
    <mergeCell ref="C47:C50"/>
    <mergeCell ref="C21:K21"/>
    <mergeCell ref="C4:K4"/>
    <mergeCell ref="C6:C8"/>
    <mergeCell ref="C10:C12"/>
    <mergeCell ref="C14:C16"/>
    <mergeCell ref="C18:C20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ANEXO_otc_dic_2018</dc:title>
  <dc:subject/>
  <dc:creator>Juan Machuca Muñoz (SOP)</dc:creator>
  <cp:keywords/>
  <dc:description/>
  <cp:lastModifiedBy>Adela Cerón Manríquez (DGC)</cp:lastModifiedBy>
  <cp:lastPrinted>2018-11-21T17:25:47Z</cp:lastPrinted>
  <dcterms:created xsi:type="dcterms:W3CDTF">2017-02-03T13:56:36Z</dcterms:created>
  <dcterms:modified xsi:type="dcterms:W3CDTF">2019-03-01T11:22:35Z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